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ose.ferreira\Desktop\JLF_Docs\Gestão de Projetos\PM2Alliance\Artefacts\Português\"/>
    </mc:Choice>
  </mc:AlternateContent>
  <xr:revisionPtr revIDLastSave="0" documentId="13_ncr:1_{A3263AA8-1FB0-4C10-B5B6-FC175B966F86}" xr6:coauthVersionLast="46" xr6:coauthVersionMax="46" xr10:uidLastSave="{00000000-0000-0000-0000-000000000000}"/>
  <workbookProtection workbookAlgorithmName="SHA-512" workbookHashValue="eTU++Wx3yGlMnkH3vWL5TGO46kDGGM94lF/ZxG5tGZm4uesKylIddWPhNxGPK7o7wbJhHfr3cPoJt/L5unXHNw==" workbookSaltValue="T5w9dRKPBlVMwNfNKcFT5w==" workbookSpinCount="100000" lockStructure="1"/>
  <bookViews>
    <workbookView xWindow="29760" yWindow="135" windowWidth="27840" windowHeight="16065" tabRatio="888" xr2:uid="{00000000-000D-0000-FFFF-FFFF00000000}"/>
  </bookViews>
  <sheets>
    <sheet name="Sumário PRQ" sheetId="1" r:id="rId1"/>
    <sheet name="Recomendações" sheetId="3" r:id="rId2"/>
    <sheet name="Âmbito" sheetId="32" r:id="rId3"/>
    <sheet name="Cronograma" sheetId="49" r:id="rId4"/>
    <sheet name="Custo" sheetId="50" r:id="rId5"/>
    <sheet name="Qualidade" sheetId="51" r:id="rId6"/>
    <sheet name="Risco" sheetId="52" r:id="rId7"/>
    <sheet name="Incidentes e Decisões" sheetId="53" r:id="rId8"/>
    <sheet name="Comunicação" sheetId="54" r:id="rId9"/>
    <sheet name="Organização do Projeto" sheetId="55" r:id="rId10"/>
    <sheet name="Outsourcing" sheetId="56" r:id="rId11"/>
    <sheet name="Satisfação do Cliente" sheetId="57" r:id="rId12"/>
    <sheet name="Ammendments" sheetId="28" state="hidden" r:id="rId13"/>
  </sheets>
  <definedNames>
    <definedName name="\P" localSheetId="8">#REF!</definedName>
    <definedName name="\P" localSheetId="3">#REF!</definedName>
    <definedName name="\P" localSheetId="4">#REF!</definedName>
    <definedName name="\P" localSheetId="7">#REF!</definedName>
    <definedName name="\P" localSheetId="9">#REF!</definedName>
    <definedName name="\P" localSheetId="10">#REF!</definedName>
    <definedName name="\P" localSheetId="5">#REF!</definedName>
    <definedName name="\P" localSheetId="6">#REF!</definedName>
    <definedName name="\P" localSheetId="11">#REF!</definedName>
    <definedName name="\P">#REF!</definedName>
    <definedName name="__123Graph_A" localSheetId="8" hidden="1">'Sumário PRQ'!#REF!</definedName>
    <definedName name="__123Graph_A" localSheetId="3" hidden="1">'Sumário PRQ'!#REF!</definedName>
    <definedName name="__123Graph_A" localSheetId="4" hidden="1">'Sumário PRQ'!#REF!</definedName>
    <definedName name="__123Graph_A" localSheetId="7" hidden="1">'Sumário PRQ'!#REF!</definedName>
    <definedName name="__123Graph_A" localSheetId="9" hidden="1">'Sumário PRQ'!#REF!</definedName>
    <definedName name="__123Graph_A" localSheetId="10" hidden="1">'Sumário PRQ'!#REF!</definedName>
    <definedName name="__123Graph_A" localSheetId="5" hidden="1">'Sumário PRQ'!#REF!</definedName>
    <definedName name="__123Graph_A" localSheetId="6" hidden="1">'Sumário PRQ'!#REF!</definedName>
    <definedName name="__123Graph_A" localSheetId="11" hidden="1">'Sumário PRQ'!#REF!</definedName>
    <definedName name="__123Graph_A" hidden="1">'Sumário PRQ'!#REF!</definedName>
    <definedName name="__123Graph_B" localSheetId="8" hidden="1">'Sumário PRQ'!#REF!</definedName>
    <definedName name="__123Graph_B" localSheetId="3" hidden="1">'Sumário PRQ'!#REF!</definedName>
    <definedName name="__123Graph_B" localSheetId="4" hidden="1">'Sumário PRQ'!#REF!</definedName>
    <definedName name="__123Graph_B" localSheetId="7" hidden="1">'Sumário PRQ'!#REF!</definedName>
    <definedName name="__123Graph_B" localSheetId="9" hidden="1">'Sumário PRQ'!#REF!</definedName>
    <definedName name="__123Graph_B" localSheetId="10" hidden="1">'Sumário PRQ'!#REF!</definedName>
    <definedName name="__123Graph_B" localSheetId="5" hidden="1">'Sumário PRQ'!#REF!</definedName>
    <definedName name="__123Graph_B" localSheetId="6" hidden="1">'Sumário PRQ'!#REF!</definedName>
    <definedName name="__123Graph_B" localSheetId="11" hidden="1">'Sumário PRQ'!#REF!</definedName>
    <definedName name="__123Graph_B" hidden="1">'Sumário PRQ'!#REF!</definedName>
    <definedName name="__123Graph_X" localSheetId="8" hidden="1">'Sumário PRQ'!#REF!</definedName>
    <definedName name="__123Graph_X" localSheetId="3" hidden="1">'Sumário PRQ'!#REF!</definedName>
    <definedName name="__123Graph_X" localSheetId="4" hidden="1">'Sumário PRQ'!#REF!</definedName>
    <definedName name="__123Graph_X" localSheetId="7" hidden="1">'Sumário PRQ'!#REF!</definedName>
    <definedName name="__123Graph_X" localSheetId="9" hidden="1">'Sumário PRQ'!#REF!</definedName>
    <definedName name="__123Graph_X" localSheetId="10" hidden="1">'Sumário PRQ'!#REF!</definedName>
    <definedName name="__123Graph_X" localSheetId="5" hidden="1">'Sumário PRQ'!#REF!</definedName>
    <definedName name="__123Graph_X" localSheetId="6" hidden="1">'Sumário PRQ'!#REF!</definedName>
    <definedName name="__123Graph_X" localSheetId="11" hidden="1">'Sumário PRQ'!#REF!</definedName>
    <definedName name="__123Graph_X" hidden="1">'Sumário PRQ'!#REF!</definedName>
    <definedName name="_2__123Graph_APROJECT_QUALITY" localSheetId="8" hidden="1">'Sumário PRQ'!#REF!</definedName>
    <definedName name="_2__123Graph_APROJECT_QUALITY" localSheetId="3" hidden="1">'Sumário PRQ'!#REF!</definedName>
    <definedName name="_2__123Graph_APROJECT_QUALITY" localSheetId="4" hidden="1">'Sumário PRQ'!#REF!</definedName>
    <definedName name="_2__123Graph_APROJECT_QUALITY" localSheetId="7" hidden="1">'Sumário PRQ'!#REF!</definedName>
    <definedName name="_2__123Graph_APROJECT_QUALITY" localSheetId="9" hidden="1">'Sumário PRQ'!#REF!</definedName>
    <definedName name="_2__123Graph_APROJECT_QUALITY" localSheetId="10" hidden="1">'Sumário PRQ'!#REF!</definedName>
    <definedName name="_2__123Graph_APROJECT_QUALITY" localSheetId="5" hidden="1">'Sumário PRQ'!#REF!</definedName>
    <definedName name="_2__123Graph_APROJECT_QUALITY" localSheetId="6" hidden="1">'Sumário PRQ'!#REF!</definedName>
    <definedName name="_2__123Graph_APROJECT_QUALITY" localSheetId="11" hidden="1">'Sumário PRQ'!#REF!</definedName>
    <definedName name="_2__123Graph_APROJECT_QUALITY" hidden="1">'Sumário PRQ'!#REF!</definedName>
    <definedName name="_4__123Graph_BPROJECT_QUALITY" localSheetId="8" hidden="1">'Sumário PRQ'!#REF!</definedName>
    <definedName name="_4__123Graph_BPROJECT_QUALITY" localSheetId="3" hidden="1">'Sumário PRQ'!#REF!</definedName>
    <definedName name="_4__123Graph_BPROJECT_QUALITY" localSheetId="4" hidden="1">'Sumário PRQ'!#REF!</definedName>
    <definedName name="_4__123Graph_BPROJECT_QUALITY" localSheetId="7" hidden="1">'Sumário PRQ'!#REF!</definedName>
    <definedName name="_4__123Graph_BPROJECT_QUALITY" localSheetId="9" hidden="1">'Sumário PRQ'!#REF!</definedName>
    <definedName name="_4__123Graph_BPROJECT_QUALITY" localSheetId="10" hidden="1">'Sumário PRQ'!#REF!</definedName>
    <definedName name="_4__123Graph_BPROJECT_QUALITY" localSheetId="5" hidden="1">'Sumário PRQ'!#REF!</definedName>
    <definedName name="_4__123Graph_BPROJECT_QUALITY" localSheetId="6" hidden="1">'Sumário PRQ'!#REF!</definedName>
    <definedName name="_4__123Graph_BPROJECT_QUALITY" localSheetId="11" hidden="1">'Sumário PRQ'!#REF!</definedName>
    <definedName name="_4__123Graph_BPROJECT_QUALITY" hidden="1">'Sumário PRQ'!#REF!</definedName>
    <definedName name="_6__123Graph_CPROJECT_QUALITY" localSheetId="8" hidden="1">'Sumário PRQ'!#REF!</definedName>
    <definedName name="_6__123Graph_CPROJECT_QUALITY" localSheetId="3" hidden="1">'Sumário PRQ'!#REF!</definedName>
    <definedName name="_6__123Graph_CPROJECT_QUALITY" localSheetId="4" hidden="1">'Sumário PRQ'!#REF!</definedName>
    <definedName name="_6__123Graph_CPROJECT_QUALITY" localSheetId="7" hidden="1">'Sumário PRQ'!#REF!</definedName>
    <definedName name="_6__123Graph_CPROJECT_QUALITY" localSheetId="9" hidden="1">'Sumário PRQ'!#REF!</definedName>
    <definedName name="_6__123Graph_CPROJECT_QUALITY" localSheetId="10" hidden="1">'Sumário PRQ'!#REF!</definedName>
    <definedName name="_6__123Graph_CPROJECT_QUALITY" localSheetId="5" hidden="1">'Sumário PRQ'!#REF!</definedName>
    <definedName name="_6__123Graph_CPROJECT_QUALITY" localSheetId="6" hidden="1">'Sumário PRQ'!#REF!</definedName>
    <definedName name="_6__123Graph_CPROJECT_QUALITY" localSheetId="11" hidden="1">'Sumário PRQ'!#REF!</definedName>
    <definedName name="_6__123Graph_CPROJECT_QUALITY" hidden="1">'Sumário PRQ'!#REF!</definedName>
    <definedName name="_8__123Graph_XPROJECT_QUALITY" localSheetId="8" hidden="1">'Sumário PRQ'!#REF!</definedName>
    <definedName name="_8__123Graph_XPROJECT_QUALITY" localSheetId="3" hidden="1">'Sumário PRQ'!#REF!</definedName>
    <definedName name="_8__123Graph_XPROJECT_QUALITY" localSheetId="4" hidden="1">'Sumário PRQ'!#REF!</definedName>
    <definedName name="_8__123Graph_XPROJECT_QUALITY" localSheetId="7" hidden="1">'Sumário PRQ'!#REF!</definedName>
    <definedName name="_8__123Graph_XPROJECT_QUALITY" localSheetId="9" hidden="1">'Sumário PRQ'!#REF!</definedName>
    <definedName name="_8__123Graph_XPROJECT_QUALITY" localSheetId="10" hidden="1">'Sumário PRQ'!#REF!</definedName>
    <definedName name="_8__123Graph_XPROJECT_QUALITY" localSheetId="5" hidden="1">'Sumário PRQ'!#REF!</definedName>
    <definedName name="_8__123Graph_XPROJECT_QUALITY" localSheetId="6" hidden="1">'Sumário PRQ'!#REF!</definedName>
    <definedName name="_8__123Graph_XPROJECT_QUALITY" localSheetId="11" hidden="1">'Sumário PRQ'!#REF!</definedName>
    <definedName name="_8__123Graph_XPROJECT_QUALITY" hidden="1">'Sumário PRQ'!#REF!</definedName>
    <definedName name="_xlnm._FilterDatabase" localSheetId="0" hidden="1">'Sumário PRQ'!$H$29:$H$30</definedName>
    <definedName name="EPAGE">Recomendações!$A$1:$E$14</definedName>
    <definedName name="_xlnm.Print_Area" localSheetId="2">Âmbito!$A$1:$E$29</definedName>
    <definedName name="_xlnm.Print_Area" localSheetId="8">Comunicação!$A$1:$E$24</definedName>
    <definedName name="_xlnm.Print_Area" localSheetId="3">Cronograma!$A$1:$E$36</definedName>
    <definedName name="_xlnm.Print_Area" localSheetId="4">Custo!$A$1:$E$20</definedName>
    <definedName name="_xlnm.Print_Area" localSheetId="7">'Incidentes e Decisões'!$A$1:$E$21</definedName>
    <definedName name="_xlnm.Print_Area" localSheetId="9">'Organização do Projeto'!$A$1:$E$17</definedName>
    <definedName name="_xlnm.Print_Area" localSheetId="10">Outsourcing!$A$1:$E$14</definedName>
    <definedName name="_xlnm.Print_Area" localSheetId="5">Qualidade!$A$1:$E$35</definedName>
    <definedName name="_xlnm.Print_Area" localSheetId="1">Recomendações!$A$1:$E$14</definedName>
    <definedName name="_xlnm.Print_Area" localSheetId="6">Risco!$A$1:$E$29</definedName>
    <definedName name="_xlnm.Print_Area" localSheetId="11">'Satisfação do Cliente'!$A$1:$E$9</definedName>
    <definedName name="_xlnm.Print_Area" localSheetId="0">'Sumário PRQ'!$A$3:$N$43</definedName>
    <definedName name="SPAGE">'Sumário PRQ'!$A$3:$G$35</definedName>
  </definedNames>
  <calcPr calcId="181029"/>
</workbook>
</file>

<file path=xl/calcChain.xml><?xml version="1.0" encoding="utf-8"?>
<calcChain xmlns="http://schemas.openxmlformats.org/spreadsheetml/2006/main">
  <c r="D36" i="49" l="1"/>
  <c r="D35" i="49"/>
  <c r="D34" i="49"/>
  <c r="D33" i="49"/>
  <c r="D32" i="49"/>
  <c r="D31" i="49"/>
  <c r="D30" i="49"/>
  <c r="D29" i="49"/>
  <c r="D28" i="49"/>
  <c r="D27" i="49"/>
  <c r="D25" i="49"/>
  <c r="D24" i="49"/>
  <c r="D23" i="49"/>
  <c r="D21" i="49"/>
  <c r="D20" i="49"/>
  <c r="D19" i="49"/>
  <c r="D18" i="49"/>
  <c r="D16" i="49"/>
  <c r="D15" i="49"/>
  <c r="D14" i="49"/>
  <c r="D12" i="49"/>
  <c r="D11" i="49"/>
  <c r="D10" i="49"/>
  <c r="D9" i="49"/>
  <c r="D8" i="49"/>
  <c r="D7" i="49"/>
  <c r="D6" i="49"/>
  <c r="D5" i="49"/>
  <c r="D20" i="50"/>
  <c r="D19" i="50"/>
  <c r="D17" i="50"/>
  <c r="D16" i="50"/>
  <c r="D15" i="50"/>
  <c r="D13" i="50"/>
  <c r="D12" i="50"/>
  <c r="D11" i="50"/>
  <c r="D10" i="50"/>
  <c r="D9" i="50"/>
  <c r="D8" i="50"/>
  <c r="D6" i="50"/>
  <c r="D5" i="50"/>
  <c r="D35" i="51"/>
  <c r="D34" i="51"/>
  <c r="D33" i="51"/>
  <c r="D32" i="51"/>
  <c r="D31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4" i="51"/>
  <c r="D13" i="51"/>
  <c r="D12" i="51"/>
  <c r="D11" i="51"/>
  <c r="D10" i="51"/>
  <c r="D9" i="51"/>
  <c r="D8" i="51"/>
  <c r="D7" i="51"/>
  <c r="D6" i="51"/>
  <c r="D29" i="52"/>
  <c r="D28" i="52"/>
  <c r="D27" i="52"/>
  <c r="D26" i="52"/>
  <c r="D25" i="52"/>
  <c r="D24" i="52"/>
  <c r="D23" i="52"/>
  <c r="D22" i="52"/>
  <c r="D20" i="52"/>
  <c r="D19" i="52"/>
  <c r="D18" i="52"/>
  <c r="D17" i="52"/>
  <c r="D15" i="52"/>
  <c r="D14" i="52"/>
  <c r="D13" i="52"/>
  <c r="D12" i="52"/>
  <c r="D11" i="52"/>
  <c r="D10" i="52"/>
  <c r="D8" i="52"/>
  <c r="D7" i="52"/>
  <c r="D6" i="52"/>
  <c r="D5" i="52"/>
  <c r="D21" i="53"/>
  <c r="D20" i="53"/>
  <c r="D19" i="53"/>
  <c r="D18" i="53"/>
  <c r="D16" i="53"/>
  <c r="D15" i="53"/>
  <c r="D14" i="53"/>
  <c r="D13" i="53"/>
  <c r="D12" i="53"/>
  <c r="D11" i="53"/>
  <c r="D10" i="53"/>
  <c r="D8" i="53"/>
  <c r="D7" i="53"/>
  <c r="D6" i="53"/>
  <c r="D5" i="53"/>
  <c r="D24" i="54"/>
  <c r="D23" i="54"/>
  <c r="D22" i="54"/>
  <c r="D20" i="54"/>
  <c r="D19" i="54"/>
  <c r="D18" i="54"/>
  <c r="D16" i="54"/>
  <c r="D15" i="54"/>
  <c r="D14" i="54"/>
  <c r="D13" i="54"/>
  <c r="D12" i="54"/>
  <c r="D11" i="54"/>
  <c r="D10" i="54"/>
  <c r="D8" i="54"/>
  <c r="D7" i="54"/>
  <c r="D6" i="54"/>
  <c r="D5" i="54"/>
  <c r="D16" i="55"/>
  <c r="D15" i="55"/>
  <c r="D13" i="55"/>
  <c r="D12" i="55"/>
  <c r="D11" i="55"/>
  <c r="D9" i="55"/>
  <c r="D8" i="55"/>
  <c r="D7" i="55"/>
  <c r="D6" i="55"/>
  <c r="D5" i="55"/>
  <c r="D14" i="56"/>
  <c r="D13" i="56"/>
  <c r="D12" i="56"/>
  <c r="D11" i="56"/>
  <c r="D10" i="56"/>
  <c r="D8" i="56"/>
  <c r="D7" i="56"/>
  <c r="D6" i="56"/>
  <c r="D5" i="56"/>
  <c r="D4" i="56"/>
  <c r="D4" i="55"/>
  <c r="D4" i="54"/>
  <c r="D4" i="53"/>
  <c r="D4" i="52"/>
  <c r="D4" i="50"/>
  <c r="D4" i="49"/>
  <c r="D29" i="32"/>
  <c r="D21" i="32"/>
  <c r="D16" i="32"/>
  <c r="D28" i="32"/>
  <c r="D27" i="32"/>
  <c r="D26" i="32"/>
  <c r="D25" i="32"/>
  <c r="D24" i="32"/>
  <c r="D23" i="32"/>
  <c r="D20" i="32"/>
  <c r="D19" i="32"/>
  <c r="D18" i="32"/>
  <c r="D5" i="32"/>
  <c r="D6" i="32"/>
  <c r="D7" i="32"/>
  <c r="D8" i="32"/>
  <c r="D9" i="32"/>
  <c r="D10" i="32"/>
  <c r="D11" i="32"/>
  <c r="D12" i="32"/>
  <c r="D13" i="32"/>
  <c r="D14" i="32"/>
  <c r="D15" i="32"/>
  <c r="D4" i="32"/>
  <c r="D30" i="1" l="1"/>
  <c r="C10" i="57" l="1"/>
  <c r="C15" i="56"/>
  <c r="D6" i="57"/>
  <c r="D7" i="57"/>
  <c r="D8" i="57"/>
  <c r="D9" i="57"/>
  <c r="D5" i="57"/>
  <c r="D4" i="57"/>
  <c r="A10" i="56"/>
  <c r="A11" i="56" s="1"/>
  <c r="A12" i="56" s="1"/>
  <c r="A13" i="56" s="1"/>
  <c r="A14" i="56" s="1"/>
  <c r="C18" i="55"/>
  <c r="D17" i="55"/>
  <c r="A11" i="55"/>
  <c r="A12" i="55" s="1"/>
  <c r="A13" i="55" s="1"/>
  <c r="A15" i="55" s="1"/>
  <c r="C25" i="54"/>
  <c r="A10" i="54"/>
  <c r="A11" i="54" s="1"/>
  <c r="A12" i="54" s="1"/>
  <c r="A13" i="54" s="1"/>
  <c r="A14" i="54" s="1"/>
  <c r="A15" i="54" s="1"/>
  <c r="A16" i="54" s="1"/>
  <c r="C22" i="53"/>
  <c r="A10" i="53"/>
  <c r="A11" i="53" s="1"/>
  <c r="A12" i="53" s="1"/>
  <c r="A13" i="53" s="1"/>
  <c r="A14" i="53" s="1"/>
  <c r="A15" i="53" s="1"/>
  <c r="A16" i="53" s="1"/>
  <c r="A18" i="53" s="1"/>
  <c r="A10" i="52"/>
  <c r="A11" i="52" s="1"/>
  <c r="A12" i="52" s="1"/>
  <c r="A13" i="52" s="1"/>
  <c r="A14" i="52" s="1"/>
  <c r="A15" i="52" s="1"/>
  <c r="A17" i="52" s="1"/>
  <c r="C30" i="52"/>
  <c r="D5" i="51"/>
  <c r="D4" i="51"/>
  <c r="C36" i="51"/>
  <c r="A16" i="51"/>
  <c r="A17" i="51" s="1"/>
  <c r="A18" i="51" s="1"/>
  <c r="A19" i="51" s="1"/>
  <c r="A20" i="51" s="1"/>
  <c r="A8" i="50"/>
  <c r="A9" i="50" s="1"/>
  <c r="A10" i="50" s="1"/>
  <c r="A11" i="50" s="1"/>
  <c r="A12" i="50" s="1"/>
  <c r="A13" i="50" s="1"/>
  <c r="A15" i="50" s="1"/>
  <c r="A16" i="50" s="1"/>
  <c r="C21" i="50"/>
  <c r="C37" i="49"/>
  <c r="A18" i="49"/>
  <c r="A19" i="49" s="1"/>
  <c r="A20" i="49" s="1"/>
  <c r="A21" i="49" s="1"/>
  <c r="A23" i="49" s="1"/>
  <c r="A24" i="49" s="1"/>
  <c r="A25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14" i="49"/>
  <c r="A15" i="49" s="1"/>
  <c r="A16" i="49" s="1"/>
  <c r="C30" i="32"/>
  <c r="D10" i="57" l="1"/>
  <c r="D1" i="57" s="1"/>
  <c r="D15" i="56"/>
  <c r="D1" i="56" s="1"/>
  <c r="D29" i="1" s="1"/>
  <c r="A16" i="55"/>
  <c r="A17" i="55" s="1"/>
  <c r="D18" i="55"/>
  <c r="D1" i="55" s="1"/>
  <c r="D28" i="1" s="1"/>
  <c r="A18" i="54"/>
  <c r="A19" i="54" s="1"/>
  <c r="A20" i="54" s="1"/>
  <c r="D25" i="54"/>
  <c r="D22" i="53"/>
  <c r="D1" i="53" s="1"/>
  <c r="D26" i="1" s="1"/>
  <c r="A19" i="53"/>
  <c r="A20" i="53" s="1"/>
  <c r="A21" i="53" s="1"/>
  <c r="D30" i="52"/>
  <c r="D1" i="52" s="1"/>
  <c r="A18" i="52"/>
  <c r="A19" i="52" s="1"/>
  <c r="A20" i="52" s="1"/>
  <c r="A21" i="51"/>
  <c r="A22" i="51" s="1"/>
  <c r="A23" i="51" s="1"/>
  <c r="A24" i="51" s="1"/>
  <c r="A25" i="51" s="1"/>
  <c r="A26" i="51" s="1"/>
  <c r="A27" i="51" s="1"/>
  <c r="A28" i="51" s="1"/>
  <c r="A29" i="51" s="1"/>
  <c r="D36" i="51"/>
  <c r="D1" i="51" s="1"/>
  <c r="D24" i="1" s="1"/>
  <c r="A17" i="50"/>
  <c r="A19" i="50" s="1"/>
  <c r="A20" i="50" s="1"/>
  <c r="D21" i="50"/>
  <c r="D37" i="49"/>
  <c r="D1" i="49" s="1"/>
  <c r="D22" i="1" s="1"/>
  <c r="E1" i="52" l="1"/>
  <c r="C25" i="1" s="1"/>
  <c r="D25" i="1"/>
  <c r="E1" i="53"/>
  <c r="C26" i="1" s="1"/>
  <c r="E1" i="49"/>
  <c r="C22" i="1" s="1"/>
  <c r="D1" i="50"/>
  <c r="D23" i="1" s="1"/>
  <c r="D1" i="54"/>
  <c r="D27" i="1" s="1"/>
  <c r="A31" i="51"/>
  <c r="A32" i="51" s="1"/>
  <c r="A33" i="51" s="1"/>
  <c r="A34" i="51" s="1"/>
  <c r="A35" i="51" s="1"/>
  <c r="A22" i="54"/>
  <c r="A23" i="54" s="1"/>
  <c r="A24" i="54" s="1"/>
  <c r="A22" i="52"/>
  <c r="A23" i="52" s="1"/>
  <c r="A24" i="52" s="1"/>
  <c r="A25" i="52" s="1"/>
  <c r="A26" i="52" s="1"/>
  <c r="A27" i="52" s="1"/>
  <c r="A28" i="52" s="1"/>
  <c r="A29" i="52" s="1"/>
  <c r="E1" i="51"/>
  <c r="C24" i="1" s="1"/>
  <c r="E1" i="57" l="1"/>
  <c r="C30" i="1" s="1"/>
  <c r="E1" i="56"/>
  <c r="C29" i="1" s="1"/>
  <c r="E1" i="55"/>
  <c r="C28" i="1" s="1"/>
  <c r="E1" i="54"/>
  <c r="C27" i="1" s="1"/>
  <c r="E1" i="50"/>
  <c r="C23" i="1" s="1"/>
  <c r="A18" i="32"/>
  <c r="A19" i="32" s="1"/>
  <c r="A20" i="32" s="1"/>
  <c r="A21" i="32" s="1"/>
  <c r="A23" i="32" s="1"/>
  <c r="A24" i="32" s="1"/>
  <c r="A25" i="32" s="1"/>
  <c r="A26" i="32" s="1"/>
  <c r="A27" i="32" s="1"/>
  <c r="A28" i="32" s="1"/>
  <c r="A29" i="32" s="1"/>
  <c r="D30" i="32" l="1"/>
  <c r="D1" i="32" s="1"/>
  <c r="D21" i="1" s="1"/>
  <c r="C17" i="1" s="1"/>
  <c r="E1" i="32" l="1"/>
  <c r="C21" i="1" s="1"/>
  <c r="A6" i="3"/>
  <c r="A7" i="3" s="1"/>
  <c r="A8" i="3" s="1"/>
  <c r="A9" i="3" s="1"/>
  <c r="A10" i="3" s="1"/>
  <c r="A11" i="3" s="1"/>
  <c r="A12" i="3" s="1"/>
  <c r="A13" i="3" s="1"/>
  <c r="A14" i="3" s="1"/>
  <c r="C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  <author>MARTA Ana (DIGIT-EXT)</author>
  </authors>
  <commentList>
    <comment ref="A4" authorId="0" shapeId="0" xr:uid="{00000000-0006-0000-0100-000001000000}">
      <text>
        <r>
          <rPr>
            <sz val="10"/>
            <color indexed="81"/>
            <rFont val="Calibri"/>
            <family val="2"/>
            <scheme val="minor"/>
          </rPr>
          <t>The findings identifier. It should be numbered sequentially.</t>
        </r>
      </text>
    </comment>
    <comment ref="B4" authorId="1" shapeId="0" xr:uid="{00000000-0006-0000-0100-000002000000}">
      <text>
        <r>
          <rPr>
            <sz val="10"/>
            <color indexed="81"/>
            <rFont val="Calibri"/>
            <family val="2"/>
            <scheme val="minor"/>
          </rPr>
          <t>Breve descrição da não conformidade ou oportunidade de melhoria identificada durante a execução das atividades de controlo ou garantia de qualidade.</t>
        </r>
      </text>
    </comment>
    <comment ref="C4" authorId="0" shapeId="0" xr:uid="{00000000-0006-0000-0100-000003000000}">
      <text>
        <r>
          <rPr>
            <sz val="10"/>
            <color indexed="81"/>
            <rFont val="Calibri"/>
            <family val="2"/>
            <scheme val="minor"/>
          </rPr>
          <t>Um valor numérico que denota a gravidade/impacto da não conformidade/oportunidade de melhoria. 
Os valores possíveis são:
5 = muito alto
4 = alto
3 = médio
2 = baixo
1 = muito baixo</t>
        </r>
      </text>
    </comment>
    <comment ref="D4" authorId="1" shapeId="0" xr:uid="{00000000-0006-0000-0100-000004000000}">
      <text>
        <r>
          <rPr>
            <sz val="10"/>
            <color indexed="81"/>
            <rFont val="Calibri"/>
            <family val="2"/>
            <scheme val="minor"/>
          </rPr>
          <t>Descrição das alternativas e abordagem para resolver a não conformidade ou para implementar a oportunidade de melhoria.</t>
        </r>
      </text>
    </comment>
    <comment ref="E4" authorId="1" shapeId="0" xr:uid="{00000000-0006-0000-0100-000005000000}">
      <text>
        <r>
          <rPr>
            <sz val="10"/>
            <color indexed="81"/>
            <rFont val="Calibri"/>
            <family val="2"/>
            <scheme val="minor"/>
          </rPr>
          <t>Descrição da ação recomendada, pessoa responsável, etapas, resultados, cronograma, recursos e esforço envolvidos.</t>
        </r>
      </text>
    </comment>
  </commentList>
</comments>
</file>

<file path=xl/sharedStrings.xml><?xml version="1.0" encoding="utf-8"?>
<sst xmlns="http://schemas.openxmlformats.org/spreadsheetml/2006/main" count="651" uniqueCount="297">
  <si>
    <t xml:space="preserve"> </t>
  </si>
  <si>
    <t>Yes</t>
  </si>
  <si>
    <t>Raised by</t>
  </si>
  <si>
    <t>David Greeen</t>
  </si>
  <si>
    <t>Carmelo Costa</t>
  </si>
  <si>
    <t>Version</t>
  </si>
  <si>
    <t>Issue 1.0</t>
  </si>
  <si>
    <t>Description of Issue</t>
  </si>
  <si>
    <t>Correction Details</t>
  </si>
  <si>
    <t>Corrected bugs raised</t>
  </si>
  <si>
    <t>Corrected By</t>
  </si>
  <si>
    <t>Add NA in the pulldown list as a way of indicating not applicable.</t>
  </si>
  <si>
    <t>Included Suggestion</t>
  </si>
  <si>
    <t>Automatically generate category assessment (Red/Yellow/Green) but allow reviewer to override.</t>
  </si>
  <si>
    <t>Terry Ash</t>
  </si>
  <si>
    <t>Issue 1.0a</t>
  </si>
  <si>
    <t>Issue 1.2</t>
  </si>
  <si>
    <t>Add Terms and Abbreviations Sheet</t>
  </si>
  <si>
    <t>Eiichi Nakamura</t>
  </si>
  <si>
    <t>Move Area Selection to First Sheet, Corrected Header and Footer page settings and other improvements.</t>
  </si>
  <si>
    <t>The problem isn't with setting NA for one item, it's with setting NA for all items within an area. Try setting NA for each of 1.1.1, 1.1.2, 1.1.3 and 1.1.4 - you'll get the error in the total for 1.1 Scope Initiation and an error in the Category Total for</t>
  </si>
  <si>
    <t>No</t>
  </si>
  <si>
    <t>Outsourcing</t>
  </si>
  <si>
    <t>ID</t>
  </si>
  <si>
    <t>&lt;dd/mm/yyyy&gt;</t>
  </si>
  <si>
    <t>Activity Definition</t>
  </si>
  <si>
    <t>N/A</t>
  </si>
  <si>
    <t>&lt;Esta lista de verificação deve ser revista e personalizada (se necessário), ao planear a qualidade. O objetivo principal da Lista de Verificação da Qualidade é apoiar os Avaliadores da Qualidade do Projeto ao verificar se as principais atividades do projeto foram executadas conforme o esperado e identificar temas emergentes da qualidade.
&lt;Para personalizar esta folha, desproteja esta folha usando a seguinte senha: pm2&gt;</t>
  </si>
  <si>
    <t xml:space="preserve">Avaliação de Qualidade do Projeto </t>
  </si>
  <si>
    <t>DIR/Unidade:</t>
  </si>
  <si>
    <t>Nome do Projeto:</t>
  </si>
  <si>
    <t>Dono do Projeto:</t>
  </si>
  <si>
    <t>Gestor de Negócio:</t>
  </si>
  <si>
    <t>Fornecedor da Solução:</t>
  </si>
  <si>
    <t>Gestor do Projeto:</t>
  </si>
  <si>
    <t>Avaliador da Qualidade do Projeto:</t>
  </si>
  <si>
    <t>Data de Avaliação:</t>
  </si>
  <si>
    <t>Avaliação Final:</t>
  </si>
  <si>
    <t>Avaliação Final Global do Projeto</t>
  </si>
  <si>
    <t>Área</t>
  </si>
  <si>
    <t>% de Conformidade da  Qualidade</t>
  </si>
  <si>
    <t>Âmbito</t>
  </si>
  <si>
    <t>Cronograma</t>
  </si>
  <si>
    <t>Custo</t>
  </si>
  <si>
    <t>Qualidade</t>
  </si>
  <si>
    <t>Risco</t>
  </si>
  <si>
    <t>Incidentes e Decisões</t>
  </si>
  <si>
    <t>Comunicação</t>
  </si>
  <si>
    <t>Organização do Projeto</t>
  </si>
  <si>
    <t>Satisfação do Cliente</t>
  </si>
  <si>
    <t>Valor</t>
  </si>
  <si>
    <t>Incluído</t>
  </si>
  <si>
    <t>Sim</t>
  </si>
  <si>
    <t>Legenda de Valores:</t>
  </si>
  <si>
    <t>"Não": nada feito.</t>
  </si>
  <si>
    <t>"Sim, Parcial": algum trabalho feito, mas não ao nível requerido/esperado.</t>
  </si>
  <si>
    <t>"Sim": Responde aos requisitos e expectativas da metodologia PM2.</t>
  </si>
  <si>
    <t>As perguntas começadas por "Quão bem ...?" devem ser respondidas com um valor de 1 a 10, significando que 1 é "muito mau", 5 é "médio" (requisitos são respondidos) e 10 é "excelente" (material que pode ser referenciado).</t>
  </si>
  <si>
    <t>Esta verificação não é aplicável a este projeto.</t>
  </si>
  <si>
    <t>1 a 10</t>
  </si>
  <si>
    <t>&lt;Nome da Direção e/ou Unidade responsável pelo projeto.&gt;</t>
  </si>
  <si>
    <t>&lt;Nome do projeto.&gt;</t>
  </si>
  <si>
    <t>&lt;Nome do Dono do Projeto.&gt;</t>
  </si>
  <si>
    <t>&lt;Nome do Gestor de Negócio.&gt;</t>
  </si>
  <si>
    <t>&lt;Nome do Fornecedor da Solução.&gt;</t>
  </si>
  <si>
    <t>&lt;Nome do Gestor de Projeto.&gt;</t>
  </si>
  <si>
    <t>&lt;Nome da pessoa que efetua a avaliação de qualidade.&gt;</t>
  </si>
  <si>
    <t>Questões críticas/significativas ou processos importantes não conformes.</t>
  </si>
  <si>
    <t>A menos que uma ação imediata seja tomada, o projeto pode ficar no vermelho.</t>
  </si>
  <si>
    <t xml:space="preserve"> Sem qualquer não conformidade significativa previsível no momento.</t>
  </si>
  <si>
    <t>Chave geral de avaliação:</t>
  </si>
  <si>
    <t>Versão do Modelo: 2.5</t>
  </si>
  <si>
    <t>&lt;Esta tabela deve ser usada para documentar temas e recomendações sobre garantia de qualidade e atividades de controlo. Notar que a Equipa Principal do Projeto (PCT) deve contribuir para definir o plano de ação e os Avaliadores da Qualidade do Projeto devem validar se o plano é adequado para resolver os temas identificados.&gt;</t>
  </si>
  <si>
    <t>Impacto</t>
  </si>
  <si>
    <t xml:space="preserve">  Temas</t>
  </si>
  <si>
    <t xml:space="preserve">  Recomendação</t>
  </si>
  <si>
    <r>
      <t xml:space="preserve">Detalhes da Ação
</t>
    </r>
    <r>
      <rPr>
        <sz val="10"/>
        <rFont val="Calibri"/>
        <family val="2"/>
        <scheme val="minor"/>
      </rPr>
      <t>(esforço &amp; responsável)</t>
    </r>
  </si>
  <si>
    <t>Gestão de Âmbito</t>
  </si>
  <si>
    <t>% de Conformidade da Qualidade</t>
  </si>
  <si>
    <t>Resposta</t>
  </si>
  <si>
    <t>Comentários</t>
  </si>
  <si>
    <t>&lt;Acrescente aqui a justificação para a resposta dada.&gt;</t>
  </si>
  <si>
    <t>Incidentes &amp; Decisões</t>
  </si>
  <si>
    <t>Iniciação de âmbito</t>
  </si>
  <si>
    <t>Planeamento do âmbito</t>
  </si>
  <si>
    <t>Controlo de Alterações de Âmbito</t>
  </si>
  <si>
    <t>Sim, Parcial</t>
  </si>
  <si>
    <t>Não</t>
  </si>
  <si>
    <t>Controlo de custos</t>
  </si>
  <si>
    <t>Planeamento de recursos</t>
  </si>
  <si>
    <t>A descrição do âmbito descreve explicitamente os resultados que que estão DENTRO e FORA do âmbito do projeto?</t>
  </si>
  <si>
    <t>Existe uma declaração formal do âmbito?</t>
  </si>
  <si>
    <t>As necessidades do solicitante estão mapeadas erm funcionalidades entregáveis?</t>
  </si>
  <si>
    <t>Todos os entregáveis estão claramente identificados?</t>
  </si>
  <si>
    <t>O solicitante e o fornecedor estiveram envolvidos na descrição do âmbito e entregáveis do projeto?</t>
  </si>
  <si>
    <t>Quão bem documentadas estão as descrições dos entregáveis?</t>
  </si>
  <si>
    <t>Os critérios de sucesso do projeto estão claramente identificados?</t>
  </si>
  <si>
    <t>Os critérios de sucesso do projeto podem ser facilmente medidos?</t>
  </si>
  <si>
    <t>O Dono do Projeto aprovou a Carta do Projeto?</t>
  </si>
  <si>
    <t>Os pressupostos e restrições estão documentados?</t>
  </si>
  <si>
    <t>As dependências do projeto foram identificadas e documentadas?</t>
  </si>
  <si>
    <t>Os critérios de aceitação estão documentados?</t>
  </si>
  <si>
    <t>As necessidades do solicitante estão claramente documentadas (descrição da necessidade, quem  solicita e a justificação/prioridade)?</t>
  </si>
  <si>
    <t>Os entregáveis do projeto podem ser facilmente rastreados, da Carta do Projeto ao Plano de Trabalho do Projeto (WBS)?</t>
  </si>
  <si>
    <t>O âmbito do projeto foi claramente entendido e acordado pelas principais partes interessadas na Reunião de Arranque de Planeamento?</t>
  </si>
  <si>
    <t>A granularidade da WBS é adequada em relação ao tamanho/complexidade do projeto?</t>
  </si>
  <si>
    <t>O PM está confortável com a WBS?</t>
  </si>
  <si>
    <t>Existe um processo documentado de gestão de alterações?</t>
  </si>
  <si>
    <t>Existe um Plano de Gestão de Alterações do projeto documentado?</t>
  </si>
  <si>
    <t>Existe um Registo de Alterações em uso efetivo?</t>
  </si>
  <si>
    <t>O Registo de Alterações é revisto regularmente, e.g. semanalmente?</t>
  </si>
  <si>
    <t>As Reuniões de Controlo de Alterações estão a funcionar?</t>
  </si>
  <si>
    <t>Existe um procedimento de escalada para alterações de projeto documentado e em uso efetivo?</t>
  </si>
  <si>
    <t>Todas as alterações de âmbito foram aprovadas pelo Dono do Projeto/Comitá Diretivo do Projeto?</t>
  </si>
  <si>
    <t>Existe um Plano de Trabalho do Projeto (estimativa de custo e esforço da WBS + cronograma do projeto)?</t>
  </si>
  <si>
    <t>Existe um cronograma consolidado (normalmente um Plano de Projeto MS)?</t>
  </si>
  <si>
    <t>Consegue ligar as atividades à WBS?</t>
  </si>
  <si>
    <t>O nível de detalhe (granularidade) do cronograma é apropriado?</t>
  </si>
  <si>
    <t>As atividades relevantes relativas à implementação no negócio estão no cronograma?</t>
  </si>
  <si>
    <t>As atividades relevantes de gestão do projeto estão no cronograma?</t>
  </si>
  <si>
    <t>As tarefas/atividades têm os eventos de início e término documentados?</t>
  </si>
  <si>
    <t>Todas as atividades de trabalho têm um resultado mensurável?</t>
  </si>
  <si>
    <t>As dependências externas foram tidas em conta</t>
  </si>
  <si>
    <t>Sequenciação das atividades</t>
  </si>
  <si>
    <t>Está definido um Caminho Crítico de "ALTO NÍVEL" para o projeto em geral?</t>
  </si>
  <si>
    <t>O Caminho Crítico está definido para cada entrega (iteração/sprint para projetos Ágeis TI) à medida que você os iniciou?</t>
  </si>
  <si>
    <t>O Caminho Crítico foi definido após consulta à Equipa Central do Projeto?</t>
  </si>
  <si>
    <t>Estimativas de Duração das Atividades</t>
  </si>
  <si>
    <t>Até este momento, as estimativas são precisas?</t>
  </si>
  <si>
    <t>As estimativas são criadas pelos membros da equipa que irão implementar as atividades?</t>
  </si>
  <si>
    <t>Houve uma revisão por pares de estimativas? - Por quem?</t>
  </si>
  <si>
    <t>Foi feita referência (para estimativas) a algum projeto similar anterior ou fase anterior do projeto? - Quais?</t>
  </si>
  <si>
    <t>Desenvolvimento do Cronograma</t>
  </si>
  <si>
    <t>Foi definida uma linha de base (baseline) de cronograma?</t>
  </si>
  <si>
    <t>A linha de base do cronograma foi aprovada (e.g., pelo PSC)?</t>
  </si>
  <si>
    <t>Se redefinida a baseline, foi feito seguindo o processo de gestão de alterações?</t>
  </si>
  <si>
    <t>Controlo de cronograma</t>
  </si>
  <si>
    <t>O estado das tarefas/% de conclusão está a ser rastreado e documentado?</t>
  </si>
  <si>
    <t>O cronograma (com plano de iteração/sprint para projetos Ágeis TI) é atualizado regularmente, com a velocidade real?</t>
  </si>
  <si>
    <t>O projeto está alinhado com o cronograma (plano de iteração/sprint para projetos Ágeis TI)?</t>
  </si>
  <si>
    <t>O cronograma é reviso regularmente, para considerar as alterações do projeto?</t>
  </si>
  <si>
    <t>O caminho crítico é revisto regularmente?</t>
  </si>
  <si>
    <t>A alocação de recursos é verificada semanalmente?</t>
  </si>
  <si>
    <t>Todos os recursos têm a quantidade certa de trabalho (não estão excessivamente alocados)?</t>
  </si>
  <si>
    <t>Os recursos internos e/ou subcontratados estão a produzir os resultados segundo o plano?</t>
  </si>
  <si>
    <t>Existem revisões regulares com recursos internos e/ou do subcontratado?</t>
  </si>
  <si>
    <t>Os processos de gestão de projetos estão a ser usados com recursos internos e subcontratados?</t>
  </si>
  <si>
    <t>Existe um Plano de Recursos?</t>
  </si>
  <si>
    <t>O Plano de Recursos inclui todos os tipos de recursos, incluindo necessidades de formação?</t>
  </si>
  <si>
    <t>O Plano de Recursos pode ser relacionado com a WBS e o cronograma?</t>
  </si>
  <si>
    <t>Estimativas de Custos</t>
  </si>
  <si>
    <t>A equipa atual do fornecedor esteve envolvida nas estimativas?</t>
  </si>
  <si>
    <t>Os compromissos (entregáveis e esforço) subcontratatados estão documentados?</t>
  </si>
  <si>
    <t>Todos os custos do projeto estão identificados, incluindo do lado do solicitante e do fornecedor?</t>
  </si>
  <si>
    <t>A WBS foi usada para ajudar na estimativa de custos?</t>
  </si>
  <si>
    <t>O esforço de gestão de projeto está considerado nas estimativas de projeto?</t>
  </si>
  <si>
    <t>O custo do Risco foi identificado?</t>
  </si>
  <si>
    <t>Orçamentação de Custódio</t>
  </si>
  <si>
    <t>O orçamento foi aprovado?</t>
  </si>
  <si>
    <t>Foi definido um cronograma de pagamentos apropriado?</t>
  </si>
  <si>
    <t>Existem Pedidos de Compra (PO) para todas as compras e despesas autorizadas?</t>
  </si>
  <si>
    <t>Os custos estão a ser geridos ativamente?</t>
  </si>
  <si>
    <t>A "percentagem de conclusão" (com base na duração) é exata?</t>
  </si>
  <si>
    <t>Planeamento da Qualidade</t>
  </si>
  <si>
    <t>Quão bem está a ser usada a metodologia PM²?</t>
  </si>
  <si>
    <t>Quão bem  estão a ser usados os modelos PM²?</t>
  </si>
  <si>
    <t>O Plano de Gestão da Qualidade é entendido por todos?</t>
  </si>
  <si>
    <t>As características de qualidade foram estabelecidas para o projeto?</t>
  </si>
  <si>
    <t>Existe um Plano de Gestão da Qualidade?</t>
  </si>
  <si>
    <t>O Plano de Gestão da Qualidade foi aprovado pelo PSC?</t>
  </si>
  <si>
    <t>Existe um Plano de Gestão de Aceitação de Entregáveis?</t>
  </si>
  <si>
    <t>Existe um plano de testes de aceitação?</t>
  </si>
  <si>
    <t>Todos os entregáveis têm critérios de aceitação?</t>
  </si>
  <si>
    <t>O plano de testes de aceitação está aprovado pelo solicitante?</t>
  </si>
  <si>
    <t>Está em vigor um procedimento de gestão de configuração (documentado e implementado)?</t>
  </si>
  <si>
    <t> Garantia da Qualidade</t>
  </si>
  <si>
    <t>O procedimento de gestão de configuração está a ser executado?</t>
  </si>
  <si>
    <t>Existe e é mantido um repositório de projetos?</t>
  </si>
  <si>
    <t>O repositório do projetos está atualizado?</t>
  </si>
  <si>
    <t>O projeto inclui uma equipa/pessoa para Garantia de Qualidade do Projeto (PQA)?</t>
  </si>
  <si>
    <t>A qualidade é medida de forma independente?</t>
  </si>
  <si>
    <t>Os entregáveis estão a responder aos seus critérios de aceitação?</t>
  </si>
  <si>
    <t>Na conclusão, os entregáveis são aceites e assinada a sua entrega?</t>
  </si>
  <si>
    <t>As recomendações de avaliações anteriores foram implementadas?</t>
  </si>
  <si>
    <t>Foi realizada, pelos pares, uma revisão de entregáveis?</t>
  </si>
  <si>
    <t>Todos os artefatos do projeto foram revistos, ​​antes de serem enviados ao solicitante, para aprovação?</t>
  </si>
  <si>
    <t>Os planos do projeto são revisatos ​​regularmente com o solicitante?</t>
  </si>
  <si>
    <t>As revisões de projeto/marcos/saída de fase foram realizadas com o solicitante?</t>
  </si>
  <si>
    <t>As especificações de teste e casos de teste estão documentados?</t>
  </si>
  <si>
    <t>Os testes verificam se todos os entregáveis respondem aos critérios de aceitação?</t>
  </si>
  <si>
    <t>Controlo da Qualidade</t>
  </si>
  <si>
    <t>As atividades de controlo de qualidade estão em curso?</t>
  </si>
  <si>
    <t>As ações corretivas foram realizadas, quando necessário?</t>
  </si>
  <si>
    <t>As revisões de qualidade do projeto seguem a frequência e atividades planeadas?</t>
  </si>
  <si>
    <t>As atividades de segurança e continuidade de negócios são realizadas?</t>
  </si>
  <si>
    <t>Existe um registo de configuração do projeto?</t>
  </si>
  <si>
    <t>Identificação de Riscos</t>
  </si>
  <si>
    <t>Existe um Plano de Gestão de Risco?</t>
  </si>
  <si>
    <t>Os riscos foram identificados para este projeto?</t>
  </si>
  <si>
    <t>Existe um Registo de Riscos em uso no projeto?</t>
  </si>
  <si>
    <t>O lado do solicitante e o lado do fornecedor estão envolvidos na identificação de riscos, incluindo a PCT?</t>
  </si>
  <si>
    <t>Os riscos identificados pertencem a mais de uma categoria de risco?</t>
  </si>
  <si>
    <t>Avaliação de Risco</t>
  </si>
  <si>
    <t>Os riscos foram quantificados em termos de seu nível de risco (probabilidade e impacto)?</t>
  </si>
  <si>
    <t>Os dados da avaliação de risco são precisos?</t>
  </si>
  <si>
    <t>O impacto do risco no orçamento do projeto está avaliado?</t>
  </si>
  <si>
    <t>Todos os riscos foram aprovados conforme definido no procedimento de escalada?</t>
  </si>
  <si>
    <t>Todos os altos e muitos riscos (nível de risco&gt; 15) foram aprovados pelo Comité Diretivo do Projeto?</t>
  </si>
  <si>
    <t>Existe um plano para financiar as ações de risco?</t>
  </si>
  <si>
    <t>Desenvolvimento de Respostas a Riscos</t>
  </si>
  <si>
    <t>Todos os riscos altos e muito altos são evitados ou imediatamente reduzidos?</t>
  </si>
  <si>
    <t>As estratégias de resposta ao risco são selecionadas para cada risco aprovado?</t>
  </si>
  <si>
    <t>Os planos de contingência são definidos para riscos aceites?</t>
  </si>
  <si>
    <t>As ações relativas às estratégias de resposta a riscos estão incorporadas no Plano de Trabalho do Projeto?</t>
  </si>
  <si>
    <t>O Registo de Risco é revisto com frequência (pelo menos semanalmente)?</t>
  </si>
  <si>
    <t>Os riscos são discutidos nas Reuniões de Acompanhamento do Projeto?</t>
  </si>
  <si>
    <t>Os riscos são discutidos nas reuniões da Equipa Central do Projeto?</t>
  </si>
  <si>
    <t>Os riscos são discutidos nas Reuniões de Revisão do Projeto?</t>
  </si>
  <si>
    <t>Os riscos são discutidos nas reuniões do Comité Diretivo do Projeto?</t>
  </si>
  <si>
    <t>Os riscos são revistos ​​regularmente (identificação de novos riscos, avaliação do nível de risco e efetividade das ações implementadas)?</t>
  </si>
  <si>
    <t>O registo de riscos é revisto, quando as alterações são aprovadas?</t>
  </si>
  <si>
    <t>Os planos de mitigação de risco estão a ser executados?</t>
  </si>
  <si>
    <t>Monitorização e Controlo do Risco</t>
  </si>
  <si>
    <t>Identificação e Descrição do problema</t>
  </si>
  <si>
    <t>Existe um processo de gestão de incidentes?</t>
  </si>
  <si>
    <t>Existe um plano de gestão de incidentes?</t>
  </si>
  <si>
    <t>Existe um Registo de Incidentes em uso no projeto?</t>
  </si>
  <si>
    <t>O lado do solicitante e o lado do provedor estão envolvidos na identificação de incidentes?</t>
  </si>
  <si>
    <t>Existe um Registo de Decisões em uso no projeto?</t>
  </si>
  <si>
    <t>Avaliação de Incidentes e Descrição da Ação</t>
  </si>
  <si>
    <t>Os incidentes são avaliados, em termos de urgência, impacto e tamanho?</t>
  </si>
  <si>
    <t>Os dados de avaliação de incidentes são precisos?</t>
  </si>
  <si>
    <t>O esforço da ação relactiva ao incidente é avaliado adequadamente?</t>
  </si>
  <si>
    <t>Todos os incidentes têm ações associadas?</t>
  </si>
  <si>
    <t>Está claramente definido um procedimento de escalada para incidentes (com base na urgência, impacto e tamanho)?</t>
  </si>
  <si>
    <t>As ações relativas a de incidentes têm um dono atribuído?</t>
  </si>
  <si>
    <t>As decisões seguem os procedimentos de escalada definidas para incidentes, riscos e alterações?</t>
  </si>
  <si>
    <t>  Monitorização e Controlo de Incidentes</t>
  </si>
  <si>
    <t>O registo de de incidentes é revisto em intervalos apropriados?</t>
  </si>
  <si>
    <t>Quão bem é monitorizado e reportado o estado dos incidentes?</t>
  </si>
  <si>
    <t>A equipa consegue fechar os incidentes em tempo adequado?</t>
  </si>
  <si>
    <t>Existe seguimento realizado nos últimos incidentes?</t>
  </si>
  <si>
    <t>Planeamento das Comunicações</t>
  </si>
  <si>
    <t>Existe uma lista de contactos do projeto (matriz de partes interessadas)?</t>
  </si>
  <si>
    <t>Existe um plano de Gestão de Comunicações?</t>
  </si>
  <si>
    <t>As reuniões e relatórios esperados do projeto estão documentados?</t>
  </si>
  <si>
    <t>O Plano de Gestão de Comunicações inclui todas as partes interessados?</t>
  </si>
  <si>
    <t>As principais partes interessadas estão confortáveis ​​com o plano de comunicação?</t>
  </si>
  <si>
    <t>Distribuição de Informação</t>
  </si>
  <si>
    <t>Foi realizada uma reunião interna de arranque?</t>
  </si>
  <si>
    <t>O estado do projeto é comunicado às partes interessadas do projeto, incluindo a PCT, de acordo com o plano de comunicação?</t>
  </si>
  <si>
    <t>As reuniões de acompanhamento do projeto acontecem regularmente?</t>
  </si>
  <si>
    <t>As equipas remotas são mantidas "no circuito", se aplicável?</t>
  </si>
  <si>
    <t>Há reuniões regulares da Equipa Central do Projeto?</t>
  </si>
  <si>
    <t>Foi realizada uma reunião externa de arranque?</t>
  </si>
  <si>
    <t>As reuniões do Comité de Gestão/Diretivo seguem o plano?</t>
  </si>
  <si>
    <t>Relatório de desempenho</t>
  </si>
  <si>
    <t>As atas de reunião são publicadas após as reuniões?</t>
  </si>
  <si>
    <t>As reuniões e os relatórios seguem a frequência planejada?</t>
  </si>
  <si>
    <t>Os itens de comunicação (relatórios, reuniões, outros) são personalizados para o público-alvo?</t>
  </si>
  <si>
    <t>Gestão de Escalada</t>
  </si>
  <si>
    <t>Existe um processo de escalada documentado e entendido?</t>
  </si>
  <si>
    <t>Está a ser efetivamente usado?</t>
  </si>
  <si>
    <t>Os resultados da escalada foram satisfatórios (se houver)?</t>
  </si>
  <si>
    <t>Organização e Planeamento</t>
  </si>
  <si>
    <t>Existe um organograma do projeto com todas as interfaces?</t>
  </si>
  <si>
    <t>Os recursos de subcontratação são utilizados adequadamente (se aplicável)?</t>
  </si>
  <si>
    <t>A equipa (PCT) tem capacidade técnica para realizar o trabalho?</t>
  </si>
  <si>
    <t>Existem recursos suficientes e adequados para respender aos requisitos?</t>
  </si>
  <si>
    <t>Aquisição de Pessoal</t>
  </si>
  <si>
    <t>Os membros da subcontratação foram adequadamente selecionados/selecionados?</t>
  </si>
  <si>
    <t>Um contrato/mecanismo de recursos aprovado foi usado?</t>
  </si>
  <si>
    <t>Os critérios de avaliação são definidos para o pessoal do projeto / subcontratados?</t>
  </si>
  <si>
    <t>Desenvolvimento de Equipa</t>
  </si>
  <si>
    <t>O nível de cooperação entre equipas off-site e on-site é satisfatório para o PM?</t>
  </si>
  <si>
    <t>Problemas de trabalho em equipa foram tratados corretamente?</t>
  </si>
  <si>
    <t>Quão satisfeitos estão os membros da equipa com o projeto?</t>
  </si>
  <si>
    <t>Os papéis e responsabilidades do projeto estão definidos e documentados?</t>
  </si>
  <si>
    <t>Existe um Comité Diretivo do Projeto?</t>
  </si>
  <si>
    <t>Planeamento de Outsourcing</t>
  </si>
  <si>
    <t>Os resultados do contrato são bem compreendidos?</t>
  </si>
  <si>
    <t>Existe um Plano de Externalização?</t>
  </si>
  <si>
    <t>Existe uma calendarização concreta de entrega de produtos?</t>
  </si>
  <si>
    <t>Estão documentados os processos de gestão de projetos e os controlos de qualidade a serem seguidos pelo outsourcer?</t>
  </si>
  <si>
    <t>Os critérios de avaliação de terceirizados (serviços e resultados) estão claramente definidos?</t>
  </si>
  <si>
    <t>Administração do Contrato de Externalização</t>
  </si>
  <si>
    <t>O empreiteiro foi escolhido de acordo com os processos e padrões da CE?</t>
  </si>
  <si>
    <t>Os contratos assinados estão em vigor?</t>
  </si>
  <si>
    <t>Os SLAs estão definidos no contrato?</t>
  </si>
  <si>
    <t>Quão bem foram documentados quaisquer acordos internos?</t>
  </si>
  <si>
    <t>Quão satisfeito está o cliente/solicitante com o cronograma (permitindo Pedidos de Alteração)?</t>
  </si>
  <si>
    <t>Quão satisfeito está o cliente/solicitante com os requisitos?</t>
  </si>
  <si>
    <t>Quão satisfeito está o cliente/solicitante com a qualidade dos entregáveis?</t>
  </si>
  <si>
    <t>Quão satisfeito está o cliente/solicitante com a comunicação do projeto?</t>
  </si>
  <si>
    <t>Quão satisfeito está o cliente/solicitante com a capacidade técnica da Equipa Central do Projeto (PCT)?</t>
  </si>
  <si>
    <t>Qual é a satisfação geral do cliente/solicitante?</t>
  </si>
  <si>
    <t>Os contratos foram revistos pelo jurídico (ou são padrão)?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</si>
</sst>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0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1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4"/>
      <color indexed="5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1B6FB5"/>
      <name val="Calibri"/>
      <family val="2"/>
      <scheme val="minor"/>
    </font>
    <font>
      <sz val="10"/>
      <name val="Arial"/>
      <family val="2"/>
    </font>
    <font>
      <b/>
      <sz val="20"/>
      <color indexed="9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24"/>
      <color indexed="1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i/>
      <sz val="2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9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16" fillId="2" borderId="16" xfId="1" applyFont="1" applyFill="1" applyBorder="1" applyAlignment="1" applyProtection="1">
      <alignment horizontal="left" wrapText="1" indent="1"/>
      <protection locked="0"/>
    </xf>
    <xf numFmtId="0" fontId="16" fillId="2" borderId="19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 applyProtection="1">
      <alignment horizontal="left" wrapText="1" indent="1"/>
      <protection locked="0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5" xfId="1" applyFont="1" applyFill="1" applyBorder="1" applyAlignment="1" applyProtection="1">
      <alignment horizontal="left" wrapText="1" indent="1"/>
      <protection locked="0"/>
    </xf>
    <xf numFmtId="0" fontId="16" fillId="2" borderId="20" xfId="1" applyFont="1" applyFill="1" applyBorder="1" applyAlignment="1" applyProtection="1">
      <alignment horizontal="left" wrapText="1" indent="1"/>
      <protection locked="0"/>
    </xf>
    <xf numFmtId="0" fontId="16" fillId="2" borderId="18" xfId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6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 applyProtection="1">
      <protection locked="0"/>
    </xf>
    <xf numFmtId="0" fontId="12" fillId="2" borderId="0" xfId="0" applyFont="1" applyFill="1"/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vertical="center" wrapText="1"/>
      <protection locked="0"/>
    </xf>
    <xf numFmtId="0" fontId="6" fillId="2" borderId="25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right" vertical="center" wrapText="1"/>
    </xf>
    <xf numFmtId="0" fontId="11" fillId="2" borderId="25" xfId="0" applyFont="1" applyFill="1" applyBorder="1"/>
    <xf numFmtId="0" fontId="11" fillId="2" borderId="27" xfId="0" applyFont="1" applyFill="1" applyBorder="1"/>
    <xf numFmtId="0" fontId="11" fillId="2" borderId="29" xfId="0" applyFont="1" applyFill="1" applyBorder="1"/>
    <xf numFmtId="165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left" vertical="top" wrapText="1"/>
      <protection locked="0"/>
    </xf>
    <xf numFmtId="165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left" vertical="top" wrapText="1"/>
      <protection locked="0"/>
    </xf>
    <xf numFmtId="165" fontId="10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36" xfId="0" applyFont="1" applyFill="1" applyBorder="1" applyAlignment="1" applyProtection="1">
      <alignment horizontal="center" vertical="top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10" fillId="2" borderId="9" xfId="1" applyFont="1" applyFill="1" applyBorder="1"/>
    <xf numFmtId="0" fontId="10" fillId="2" borderId="10" xfId="1" applyFont="1" applyFill="1" applyBorder="1"/>
    <xf numFmtId="0" fontId="10" fillId="2" borderId="11" xfId="1" applyFont="1" applyFill="1" applyBorder="1"/>
    <xf numFmtId="0" fontId="16" fillId="2" borderId="30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 indent="1"/>
      <protection locked="0"/>
    </xf>
    <xf numFmtId="0" fontId="17" fillId="2" borderId="10" xfId="0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vertical="center"/>
    </xf>
    <xf numFmtId="0" fontId="14" fillId="3" borderId="10" xfId="1" applyFont="1" applyFill="1" applyBorder="1" applyAlignment="1">
      <alignment vertical="center"/>
    </xf>
    <xf numFmtId="0" fontId="14" fillId="3" borderId="11" xfId="1" applyFont="1" applyFill="1" applyBorder="1" applyAlignment="1">
      <alignment vertical="center"/>
    </xf>
    <xf numFmtId="0" fontId="14" fillId="3" borderId="9" xfId="1" applyFont="1" applyFill="1" applyBorder="1" applyAlignment="1">
      <alignment horizontal="left" vertical="center"/>
    </xf>
    <xf numFmtId="0" fontId="14" fillId="3" borderId="10" xfId="1" applyFont="1" applyFill="1" applyBorder="1" applyAlignment="1">
      <alignment horizontal="left" vertical="center"/>
    </xf>
    <xf numFmtId="0" fontId="14" fillId="3" borderId="11" xfId="1" applyFont="1" applyFill="1" applyBorder="1" applyAlignment="1">
      <alignment horizontal="left" vertical="center"/>
    </xf>
    <xf numFmtId="0" fontId="14" fillId="3" borderId="2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0" fontId="14" fillId="3" borderId="24" xfId="1" applyFont="1" applyFill="1" applyBorder="1" applyAlignment="1">
      <alignment vertical="center" wrapText="1"/>
    </xf>
    <xf numFmtId="0" fontId="11" fillId="4" borderId="9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1" fillId="5" borderId="9" xfId="1" quotePrefix="1" applyFont="1" applyFill="1" applyBorder="1" applyAlignment="1">
      <alignment horizontal="center" vertical="center"/>
    </xf>
    <xf numFmtId="0" fontId="11" fillId="5" borderId="10" xfId="1" quotePrefix="1" applyFont="1" applyFill="1" applyBorder="1" applyAlignment="1">
      <alignment horizontal="right" vertical="center"/>
    </xf>
    <xf numFmtId="0" fontId="11" fillId="5" borderId="10" xfId="1" quotePrefix="1" applyFont="1" applyFill="1" applyBorder="1" applyAlignment="1">
      <alignment horizontal="center" vertical="center" wrapText="1"/>
    </xf>
    <xf numFmtId="9" fontId="11" fillId="5" borderId="10" xfId="3" quotePrefix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7" fillId="2" borderId="26" xfId="1" applyFont="1" applyFill="1" applyBorder="1" applyAlignment="1" applyProtection="1">
      <alignment horizontal="center" vertical="center" wrapText="1"/>
      <protection locked="0"/>
    </xf>
    <xf numFmtId="0" fontId="17" fillId="2" borderId="28" xfId="1" applyFont="1" applyFill="1" applyBorder="1" applyAlignment="1" applyProtection="1">
      <alignment horizontal="center" vertical="center" wrapText="1"/>
      <protection locked="0"/>
    </xf>
    <xf numFmtId="0" fontId="17" fillId="2" borderId="30" xfId="1" applyFont="1" applyFill="1" applyBorder="1" applyAlignment="1" applyProtection="1">
      <alignment horizontal="center" vertical="center" wrapText="1"/>
      <protection locked="0"/>
    </xf>
    <xf numFmtId="0" fontId="16" fillId="2" borderId="10" xfId="1" applyFont="1" applyFill="1" applyBorder="1" applyAlignment="1">
      <alignment horizontal="center" vertical="center"/>
    </xf>
    <xf numFmtId="9" fontId="22" fillId="3" borderId="11" xfId="1" quotePrefix="1" applyNumberFormat="1" applyFont="1" applyFill="1" applyBorder="1" applyAlignment="1">
      <alignment horizontal="center" vertical="center"/>
    </xf>
    <xf numFmtId="0" fontId="11" fillId="4" borderId="10" xfId="1" quotePrefix="1" applyFont="1" applyFill="1" applyBorder="1" applyAlignment="1">
      <alignment horizontal="center" vertical="center"/>
    </xf>
    <xf numFmtId="0" fontId="17" fillId="2" borderId="57" xfId="1" applyFont="1" applyFill="1" applyBorder="1" applyAlignment="1" applyProtection="1">
      <alignment horizontal="center" vertical="center" wrapText="1"/>
      <protection locked="0"/>
    </xf>
    <xf numFmtId="0" fontId="17" fillId="2" borderId="58" xfId="1" applyFont="1" applyFill="1" applyBorder="1" applyAlignment="1" applyProtection="1">
      <alignment horizontal="center" vertical="center" wrapText="1"/>
      <protection locked="0"/>
    </xf>
    <xf numFmtId="0" fontId="17" fillId="2" borderId="59" xfId="1" applyFont="1" applyFill="1" applyBorder="1" applyAlignment="1" applyProtection="1">
      <alignment horizontal="center" vertical="center" wrapText="1"/>
      <protection locked="0"/>
    </xf>
    <xf numFmtId="0" fontId="16" fillId="2" borderId="25" xfId="0" applyFont="1" applyFill="1" applyBorder="1" applyAlignment="1" applyProtection="1">
      <alignment horizontal="left" vertical="center" wrapText="1"/>
      <protection locked="0"/>
    </xf>
    <xf numFmtId="0" fontId="16" fillId="2" borderId="27" xfId="0" applyFont="1" applyFill="1" applyBorder="1" applyAlignment="1" applyProtection="1">
      <alignment horizontal="left" vertical="center" wrapText="1"/>
      <protection locked="0"/>
    </xf>
    <xf numFmtId="0" fontId="16" fillId="2" borderId="14" xfId="1" applyFont="1" applyFill="1" applyBorder="1" applyAlignment="1" applyProtection="1">
      <alignment horizontal="left" vertical="center" wrapText="1"/>
      <protection locked="0"/>
    </xf>
    <xf numFmtId="0" fontId="16" fillId="2" borderId="20" xfId="1" applyFont="1" applyFill="1" applyBorder="1" applyAlignment="1" applyProtection="1">
      <alignment horizontal="left" vertical="center" wrapText="1"/>
      <protection locked="0"/>
    </xf>
    <xf numFmtId="0" fontId="16" fillId="2" borderId="29" xfId="0" applyFont="1" applyFill="1" applyBorder="1" applyAlignment="1" applyProtection="1">
      <alignment horizontal="left" vertical="center" wrapText="1"/>
      <protection locked="0"/>
    </xf>
    <xf numFmtId="0" fontId="16" fillId="2" borderId="15" xfId="1" applyFont="1" applyFill="1" applyBorder="1" applyAlignment="1" applyProtection="1">
      <alignment horizontal="left" vertical="center" wrapText="1"/>
      <protection locked="0"/>
    </xf>
    <xf numFmtId="0" fontId="16" fillId="2" borderId="50" xfId="0" applyFont="1" applyFill="1" applyBorder="1" applyAlignment="1" applyProtection="1">
      <alignment horizontal="left" vertical="center" wrapText="1"/>
      <protection locked="0"/>
    </xf>
    <xf numFmtId="0" fontId="16" fillId="2" borderId="60" xfId="0" applyFont="1" applyFill="1" applyBorder="1" applyAlignment="1" applyProtection="1">
      <alignment horizontal="left" vertical="center" wrapText="1"/>
      <protection locked="0"/>
    </xf>
    <xf numFmtId="0" fontId="16" fillId="2" borderId="16" xfId="1" applyFont="1" applyFill="1" applyBorder="1" applyAlignment="1" applyProtection="1">
      <alignment horizontal="left" vertical="center" wrapText="1"/>
      <protection locked="0"/>
    </xf>
    <xf numFmtId="0" fontId="10" fillId="2" borderId="10" xfId="1" applyFont="1" applyFill="1" applyBorder="1" applyAlignment="1">
      <alignment vertical="center"/>
    </xf>
    <xf numFmtId="0" fontId="10" fillId="2" borderId="11" xfId="1" applyFont="1" applyFill="1" applyBorder="1" applyAlignment="1">
      <alignment vertical="center"/>
    </xf>
    <xf numFmtId="0" fontId="17" fillId="2" borderId="61" xfId="1" applyFont="1" applyFill="1" applyBorder="1" applyAlignment="1" applyProtection="1">
      <alignment horizontal="center" vertical="center" wrapText="1"/>
      <protection locked="0"/>
    </xf>
    <xf numFmtId="0" fontId="16" fillId="2" borderId="21" xfId="1" applyFont="1" applyFill="1" applyBorder="1" applyAlignment="1" applyProtection="1">
      <alignment horizontal="left" vertical="center" wrapText="1"/>
      <protection locked="0"/>
    </xf>
    <xf numFmtId="0" fontId="16" fillId="2" borderId="29" xfId="2" applyFont="1" applyFill="1" applyBorder="1" applyAlignment="1" applyProtection="1">
      <alignment horizontal="left" wrapText="1"/>
      <protection locked="0"/>
    </xf>
    <xf numFmtId="0" fontId="14" fillId="2" borderId="63" xfId="0" applyFont="1" applyFill="1" applyBorder="1" applyAlignment="1">
      <alignment horizontal="right" vertical="center" wrapText="1"/>
    </xf>
    <xf numFmtId="0" fontId="16" fillId="2" borderId="65" xfId="1" applyFont="1" applyFill="1" applyBorder="1" applyAlignment="1">
      <alignment horizontal="center" vertical="center" wrapText="1"/>
    </xf>
    <xf numFmtId="0" fontId="16" fillId="2" borderId="66" xfId="1" applyFont="1" applyFill="1" applyBorder="1" applyAlignment="1">
      <alignment horizontal="center" vertical="center" wrapText="1"/>
    </xf>
    <xf numFmtId="0" fontId="16" fillId="2" borderId="63" xfId="1" applyFont="1" applyFill="1" applyBorder="1" applyAlignment="1">
      <alignment horizontal="center" vertical="center" wrapText="1"/>
    </xf>
    <xf numFmtId="0" fontId="11" fillId="4" borderId="9" xfId="1" quotePrefix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0" fontId="24" fillId="2" borderId="14" xfId="0" applyFont="1" applyFill="1" applyBorder="1" applyAlignment="1" applyProtection="1">
      <alignment horizontal="center" vertical="center" wrapText="1"/>
      <protection locked="0"/>
    </xf>
    <xf numFmtId="0" fontId="24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51" xfId="0" applyFont="1" applyFill="1" applyBorder="1" applyAlignment="1" applyProtection="1">
      <alignment horizontal="center" vertical="center" wrapText="1"/>
      <protection hidden="1"/>
    </xf>
    <xf numFmtId="0" fontId="16" fillId="2" borderId="26" xfId="0" applyFont="1" applyFill="1" applyBorder="1" applyAlignment="1" applyProtection="1">
      <alignment horizontal="center" vertical="center" wrapText="1"/>
      <protection hidden="1"/>
    </xf>
    <xf numFmtId="9" fontId="14" fillId="3" borderId="10" xfId="3" applyFont="1" applyFill="1" applyBorder="1" applyAlignment="1" applyProtection="1">
      <alignment horizontal="center" vertical="center" wrapText="1"/>
      <protection hidden="1"/>
    </xf>
    <xf numFmtId="9" fontId="22" fillId="3" borderId="11" xfId="1" quotePrefix="1" applyNumberFormat="1" applyFont="1" applyFill="1" applyBorder="1" applyAlignment="1" applyProtection="1">
      <alignment horizontal="center" vertical="center"/>
      <protection hidden="1"/>
    </xf>
    <xf numFmtId="0" fontId="16" fillId="2" borderId="28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1" fillId="4" borderId="10" xfId="1" applyFont="1" applyFill="1" applyBorder="1" applyAlignment="1" applyProtection="1">
      <alignment horizontal="center" vertical="center"/>
      <protection hidden="1"/>
    </xf>
    <xf numFmtId="0" fontId="17" fillId="2" borderId="69" xfId="1" applyFont="1" applyFill="1" applyBorder="1" applyAlignment="1" applyProtection="1">
      <alignment horizontal="center" vertical="center" wrapText="1"/>
      <protection locked="0"/>
    </xf>
    <xf numFmtId="0" fontId="16" fillId="2" borderId="25" xfId="1" applyFont="1" applyFill="1" applyBorder="1" applyAlignment="1" applyProtection="1">
      <alignment horizontal="left" wrapText="1"/>
      <protection locked="0"/>
    </xf>
    <xf numFmtId="0" fontId="16" fillId="2" borderId="27" xfId="1" applyFont="1" applyFill="1" applyBorder="1" applyAlignment="1" applyProtection="1">
      <alignment horizontal="left" wrapText="1"/>
      <protection locked="0"/>
    </xf>
    <xf numFmtId="0" fontId="16" fillId="2" borderId="29" xfId="1" applyFont="1" applyFill="1" applyBorder="1" applyAlignment="1" applyProtection="1">
      <alignment horizontal="left" wrapText="1"/>
      <protection locked="0"/>
    </xf>
    <xf numFmtId="0" fontId="16" fillId="2" borderId="47" xfId="1" applyFont="1" applyFill="1" applyBorder="1" applyAlignment="1" applyProtection="1">
      <alignment horizontal="left" wrapText="1"/>
      <protection locked="0"/>
    </xf>
    <xf numFmtId="0" fontId="16" fillId="2" borderId="48" xfId="1" applyFont="1" applyFill="1" applyBorder="1" applyAlignment="1" applyProtection="1">
      <alignment horizontal="left" wrapText="1"/>
      <protection locked="0"/>
    </xf>
    <xf numFmtId="0" fontId="16" fillId="2" borderId="49" xfId="1" applyFont="1" applyFill="1" applyBorder="1" applyAlignment="1" applyProtection="1">
      <alignment horizontal="left" wrapText="1"/>
      <protection locked="0"/>
    </xf>
    <xf numFmtId="0" fontId="16" fillId="2" borderId="67" xfId="1" applyFont="1" applyFill="1" applyBorder="1" applyAlignment="1" applyProtection="1">
      <alignment horizontal="left" wrapText="1"/>
      <protection locked="0"/>
    </xf>
    <xf numFmtId="0" fontId="16" fillId="2" borderId="66" xfId="1" applyFont="1" applyFill="1" applyBorder="1" applyAlignment="1" applyProtection="1">
      <alignment horizontal="left" wrapText="1"/>
      <protection locked="0"/>
    </xf>
    <xf numFmtId="0" fontId="16" fillId="2" borderId="68" xfId="1" applyFont="1" applyFill="1" applyBorder="1" applyAlignment="1" applyProtection="1">
      <alignment horizontal="left" wrapText="1"/>
      <protection locked="0"/>
    </xf>
    <xf numFmtId="0" fontId="16" fillId="2" borderId="63" xfId="1" applyFont="1" applyFill="1" applyBorder="1" applyAlignment="1" applyProtection="1">
      <alignment horizontal="left" wrapText="1"/>
      <protection locked="0"/>
    </xf>
    <xf numFmtId="0" fontId="16" fillId="2" borderId="25" xfId="0" applyFont="1" applyFill="1" applyBorder="1" applyAlignment="1" applyProtection="1">
      <alignment horizontal="left" wrapText="1"/>
      <protection locked="0"/>
    </xf>
    <xf numFmtId="0" fontId="16" fillId="2" borderId="27" xfId="0" applyFont="1" applyFill="1" applyBorder="1" applyAlignment="1" applyProtection="1">
      <alignment horizontal="left" wrapText="1"/>
      <protection locked="0"/>
    </xf>
    <xf numFmtId="0" fontId="16" fillId="2" borderId="29" xfId="0" applyFont="1" applyFill="1" applyBorder="1" applyAlignment="1" applyProtection="1">
      <alignment horizontal="left" wrapText="1"/>
      <protection locked="0"/>
    </xf>
    <xf numFmtId="0" fontId="16" fillId="2" borderId="50" xfId="0" applyFont="1" applyFill="1" applyBorder="1" applyAlignment="1" applyProtection="1">
      <alignment horizontal="left" wrapText="1"/>
      <protection locked="0"/>
    </xf>
    <xf numFmtId="0" fontId="16" fillId="2" borderId="25" xfId="2" applyFont="1" applyFill="1" applyBorder="1" applyAlignment="1" applyProtection="1">
      <alignment horizontal="left" wrapText="1"/>
      <protection locked="0"/>
    </xf>
    <xf numFmtId="0" fontId="16" fillId="2" borderId="27" xfId="2" applyFont="1" applyFill="1" applyBorder="1" applyAlignment="1" applyProtection="1">
      <alignment horizontal="left" wrapText="1"/>
      <protection locked="0"/>
    </xf>
    <xf numFmtId="9" fontId="22" fillId="4" borderId="26" xfId="1" quotePrefix="1" applyNumberFormat="1" applyFont="1" applyFill="1" applyBorder="1" applyAlignment="1" applyProtection="1">
      <alignment horizontal="center" vertical="center"/>
      <protection hidden="1"/>
    </xf>
    <xf numFmtId="9" fontId="11" fillId="2" borderId="57" xfId="0" applyNumberFormat="1" applyFont="1" applyFill="1" applyBorder="1" applyAlignment="1" applyProtection="1">
      <alignment horizontal="center"/>
      <protection hidden="1"/>
    </xf>
    <xf numFmtId="9" fontId="22" fillId="4" borderId="28" xfId="1" quotePrefix="1" applyNumberFormat="1" applyFont="1" applyFill="1" applyBorder="1" applyAlignment="1" applyProtection="1">
      <alignment horizontal="center" vertical="center"/>
      <protection hidden="1"/>
    </xf>
    <xf numFmtId="9" fontId="11" fillId="2" borderId="28" xfId="0" applyNumberFormat="1" applyFont="1" applyFill="1" applyBorder="1" applyAlignment="1" applyProtection="1">
      <alignment horizontal="center"/>
      <protection hidden="1"/>
    </xf>
    <xf numFmtId="9" fontId="22" fillId="4" borderId="30" xfId="1" quotePrefix="1" applyNumberFormat="1" applyFont="1" applyFill="1" applyBorder="1" applyAlignment="1" applyProtection="1">
      <alignment horizontal="center" vertical="center"/>
      <protection hidden="1"/>
    </xf>
    <xf numFmtId="9" fontId="11" fillId="2" borderId="30" xfId="0" applyNumberFormat="1" applyFont="1" applyFill="1" applyBorder="1" applyAlignment="1" applyProtection="1">
      <alignment horizontal="center"/>
      <protection hidden="1"/>
    </xf>
    <xf numFmtId="9" fontId="25" fillId="2" borderId="11" xfId="1" quotePrefix="1" applyNumberFormat="1" applyFont="1" applyFill="1" applyBorder="1" applyAlignment="1" applyProtection="1">
      <alignment horizontal="center" vertical="center"/>
      <protection hidden="1"/>
    </xf>
    <xf numFmtId="0" fontId="16" fillId="2" borderId="65" xfId="0" applyFont="1" applyFill="1" applyBorder="1" applyAlignment="1" applyProtection="1">
      <alignment horizontal="left" vertical="center" wrapText="1"/>
      <protection locked="0"/>
    </xf>
    <xf numFmtId="0" fontId="16" fillId="2" borderId="70" xfId="1" applyFont="1" applyFill="1" applyBorder="1" applyAlignment="1" applyProtection="1">
      <alignment horizontal="left" wrapText="1" indent="1"/>
      <protection locked="0"/>
    </xf>
    <xf numFmtId="0" fontId="17" fillId="2" borderId="71" xfId="1" applyFont="1" applyFill="1" applyBorder="1" applyAlignment="1" applyProtection="1">
      <alignment horizontal="center" vertical="center" wrapText="1"/>
      <protection locked="0"/>
    </xf>
    <xf numFmtId="0" fontId="11" fillId="3" borderId="10" xfId="1" applyFont="1" applyFill="1" applyBorder="1" applyAlignment="1">
      <alignment horizontal="center" vertical="center" wrapText="1"/>
    </xf>
    <xf numFmtId="0" fontId="16" fillId="2" borderId="48" xfId="1" applyFont="1" applyFill="1" applyBorder="1" applyAlignment="1" applyProtection="1">
      <alignment horizontal="left"/>
      <protection locked="0"/>
    </xf>
    <xf numFmtId="0" fontId="11" fillId="4" borderId="10" xfId="1" quotePrefix="1" applyFont="1" applyFill="1" applyBorder="1" applyAlignment="1">
      <alignment horizontal="center" vertical="center" wrapText="1"/>
    </xf>
    <xf numFmtId="0" fontId="18" fillId="2" borderId="0" xfId="0" applyFont="1" applyFill="1" applyAlignment="1" applyProtection="1">
      <alignment horizontal="left" vertical="center" wrapText="1"/>
      <protection locked="0"/>
    </xf>
    <xf numFmtId="2" fontId="23" fillId="2" borderId="49" xfId="0" applyNumberFormat="1" applyFont="1" applyFill="1" applyBorder="1" applyAlignment="1" applyProtection="1">
      <alignment horizontal="center" vertical="center"/>
      <protection hidden="1"/>
    </xf>
    <xf numFmtId="0" fontId="23" fillId="2" borderId="64" xfId="0" applyFont="1" applyFill="1" applyBorder="1" applyAlignment="1" applyProtection="1">
      <alignment horizontal="center" vertical="center"/>
      <protection hidden="1"/>
    </xf>
    <xf numFmtId="0" fontId="23" fillId="2" borderId="2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5" fillId="2" borderId="28" xfId="0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9" fontId="14" fillId="2" borderId="62" xfId="3" applyFont="1" applyFill="1" applyBorder="1" applyAlignment="1" applyProtection="1">
      <alignment horizontal="center" vertical="center" wrapText="1"/>
      <protection hidden="1"/>
    </xf>
    <xf numFmtId="9" fontId="14" fillId="2" borderId="15" xfId="3" applyFont="1" applyFill="1" applyBorder="1" applyAlignment="1" applyProtection="1">
      <alignment horizontal="center" vertical="center" wrapText="1"/>
      <protection hidden="1"/>
    </xf>
    <xf numFmtId="0" fontId="14" fillId="3" borderId="9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21" fillId="2" borderId="42" xfId="0" applyFont="1" applyFill="1" applyBorder="1" applyAlignment="1" applyProtection="1">
      <alignment horizontal="center" vertical="center"/>
      <protection hidden="1"/>
    </xf>
    <xf numFmtId="0" fontId="21" fillId="2" borderId="39" xfId="0" applyFont="1" applyFill="1" applyBorder="1" applyAlignment="1" applyProtection="1">
      <alignment horizontal="center" vertical="center"/>
      <protection hidden="1"/>
    </xf>
    <xf numFmtId="0" fontId="20" fillId="2" borderId="52" xfId="0" applyFont="1" applyFill="1" applyBorder="1" applyAlignment="1" applyProtection="1">
      <alignment horizontal="center" vertical="center"/>
      <protection hidden="1"/>
    </xf>
    <xf numFmtId="0" fontId="20" fillId="2" borderId="53" xfId="0" applyFont="1" applyFill="1" applyBorder="1" applyAlignment="1" applyProtection="1">
      <alignment horizontal="center" vertical="center"/>
      <protection hidden="1"/>
    </xf>
    <xf numFmtId="0" fontId="21" fillId="2" borderId="41" xfId="0" applyFont="1" applyFill="1" applyBorder="1" applyAlignment="1" applyProtection="1">
      <alignment horizontal="center" vertical="center"/>
      <protection hidden="1"/>
    </xf>
    <xf numFmtId="0" fontId="21" fillId="2" borderId="38" xfId="0" applyFon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5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wrapText="1"/>
    </xf>
    <xf numFmtId="0" fontId="11" fillId="3" borderId="10" xfId="1" applyFont="1" applyFill="1" applyBorder="1" applyAlignment="1">
      <alignment vertical="center"/>
    </xf>
    <xf numFmtId="0" fontId="11" fillId="3" borderId="10" xfId="1" applyFont="1" applyFill="1" applyBorder="1" applyAlignment="1">
      <alignment horizontal="right" vertical="center" wrapText="1"/>
    </xf>
    <xf numFmtId="9" fontId="11" fillId="3" borderId="10" xfId="3" applyFont="1" applyFill="1" applyBorder="1" applyAlignment="1" applyProtection="1">
      <alignment horizontal="center" vertical="center" wrapText="1"/>
      <protection locked="0"/>
    </xf>
    <xf numFmtId="0" fontId="11" fillId="3" borderId="9" xfId="1" applyFont="1" applyFill="1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3"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5C09"/>
      <color rgb="FFF2EFE6"/>
      <color rgb="FFFBFAF7"/>
      <color rgb="FFEFFBFF"/>
      <color rgb="FFD9F5FF"/>
      <color rgb="FF97E4FF"/>
      <color rgb="FF43CEFF"/>
      <color rgb="FF0DC0FF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Avaliação de Qualidade do Projeto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60026794563393"/>
          <c:y val="0.31412879492425649"/>
          <c:w val="0.54227435043105376"/>
          <c:h val="0.56255626511253021"/>
        </c:manualLayout>
      </c:layout>
      <c:radarChart>
        <c:radarStyle val="filled"/>
        <c:varyColors val="0"/>
        <c:ser>
          <c:idx val="0"/>
          <c:order val="0"/>
          <c:tx>
            <c:strRef>
              <c:f>'Sumário PRQ'!$C$20</c:f>
              <c:strCache>
                <c:ptCount val="1"/>
                <c:pt idx="0">
                  <c:v>% de Conformidade da  Qualidade</c:v>
                </c:pt>
              </c:strCache>
            </c:strRef>
          </c:tx>
          <c:cat>
            <c:strRef>
              <c:f>'Sumário PRQ'!$B$21:$B$30</c:f>
              <c:strCache>
                <c:ptCount val="10"/>
                <c:pt idx="0">
                  <c:v>Âmbito</c:v>
                </c:pt>
                <c:pt idx="1">
                  <c:v>Cronograma</c:v>
                </c:pt>
                <c:pt idx="2">
                  <c:v>Custo</c:v>
                </c:pt>
                <c:pt idx="3">
                  <c:v>Qualidade</c:v>
                </c:pt>
                <c:pt idx="4">
                  <c:v>Risco</c:v>
                </c:pt>
                <c:pt idx="5">
                  <c:v>Incidentes e Decisões</c:v>
                </c:pt>
                <c:pt idx="6">
                  <c:v>Comunicação</c:v>
                </c:pt>
                <c:pt idx="7">
                  <c:v>Organização do Projeto</c:v>
                </c:pt>
                <c:pt idx="8">
                  <c:v>Outsourcing</c:v>
                </c:pt>
                <c:pt idx="9">
                  <c:v>Satisfação do Cliente</c:v>
                </c:pt>
              </c:strCache>
            </c:strRef>
          </c:cat>
          <c:val>
            <c:numRef>
              <c:f>'Sumário PRQ'!$D$21:$D$30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1-4691-B37F-020889A1D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24544"/>
        <c:axId val="96526336"/>
      </c:radarChart>
      <c:catAx>
        <c:axId val="965245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96526336"/>
        <c:crosses val="autoZero"/>
        <c:auto val="0"/>
        <c:lblAlgn val="ctr"/>
        <c:lblOffset val="100"/>
        <c:noMultiLvlLbl val="0"/>
      </c:catAx>
      <c:valAx>
        <c:axId val="965263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9652454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9608905001982666"/>
          <c:y val="0.51691880050426764"/>
          <c:w val="0.18873071621443002"/>
          <c:h val="0.15769793539587079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85000"/>
                  <a:lumOff val="15000"/>
                </a:schemeClr>
              </a:solidFill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  <a:effectLst/>
  </c:sp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baseline="0">
                <a:effectLst/>
              </a:rPr>
              <a:t>Avaliação de Qualidade do Projeto </a:t>
            </a:r>
            <a:endParaRPr lang="pt-PT">
              <a:effectLst/>
            </a:endParaRPr>
          </a:p>
        </c:rich>
      </c:tx>
      <c:layout>
        <c:manualLayout>
          <c:xMode val="edge"/>
          <c:yMode val="edge"/>
          <c:x val="0.28900691596059996"/>
          <c:y val="3.58565330521589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470235422093152"/>
          <c:y val="0.2565629836227275"/>
          <c:w val="0.84600820334720517"/>
          <c:h val="0.397615686808047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'Sumário PRQ'!$C$20</c:f>
              <c:strCache>
                <c:ptCount val="1"/>
                <c:pt idx="0">
                  <c:v>% de Conformidade da  Qualidade</c:v>
                </c:pt>
              </c:strCache>
            </c:strRef>
          </c:tx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'Sumário PRQ'!$B$21:$B$30</c:f>
              <c:strCache>
                <c:ptCount val="10"/>
                <c:pt idx="0">
                  <c:v>Âmbito</c:v>
                </c:pt>
                <c:pt idx="1">
                  <c:v>Cronograma</c:v>
                </c:pt>
                <c:pt idx="2">
                  <c:v>Custo</c:v>
                </c:pt>
                <c:pt idx="3">
                  <c:v>Qualidade</c:v>
                </c:pt>
                <c:pt idx="4">
                  <c:v>Risco</c:v>
                </c:pt>
                <c:pt idx="5">
                  <c:v>Incidentes e Decisões</c:v>
                </c:pt>
                <c:pt idx="6">
                  <c:v>Comunicação</c:v>
                </c:pt>
                <c:pt idx="7">
                  <c:v>Organização do Projeto</c:v>
                </c:pt>
                <c:pt idx="8">
                  <c:v>Outsourcing</c:v>
                </c:pt>
                <c:pt idx="9">
                  <c:v>Satisfação do Cliente</c:v>
                </c:pt>
              </c:strCache>
            </c:strRef>
          </c:cat>
          <c:val>
            <c:numRef>
              <c:f>'Sumário PRQ'!$D$21:$D$30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2-4C59-83E2-F76BC4EF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29952"/>
        <c:axId val="105775104"/>
        <c:axId val="0"/>
      </c:bar3DChart>
      <c:catAx>
        <c:axId val="1056299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900" b="1" i="1" u="none" strike="noStrike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75104"/>
        <c:crosses val="autoZero"/>
        <c:auto val="1"/>
        <c:lblAlgn val="ctr"/>
        <c:lblOffset val="100"/>
        <c:noMultiLvlLbl val="0"/>
      </c:catAx>
      <c:valAx>
        <c:axId val="1057751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562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34173627536099"/>
          <c:y val="0.87610981672647303"/>
          <c:w val="0.62864405257327627"/>
          <c:h val="7.49279538904899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2</xdr:row>
      <xdr:rowOff>247650</xdr:rowOff>
    </xdr:from>
    <xdr:to>
      <xdr:col>13</xdr:col>
      <xdr:colOff>190500</xdr:colOff>
      <xdr:row>23</xdr:row>
      <xdr:rowOff>114300</xdr:rowOff>
    </xdr:to>
    <xdr:graphicFrame macro="">
      <xdr:nvGraphicFramePr>
        <xdr:cNvPr id="1139" name="Chart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26</xdr:row>
      <xdr:rowOff>114300</xdr:rowOff>
    </xdr:from>
    <xdr:to>
      <xdr:col>13</xdr:col>
      <xdr:colOff>180975</xdr:colOff>
      <xdr:row>42</xdr:row>
      <xdr:rowOff>9525</xdr:rowOff>
    </xdr:to>
    <xdr:graphicFrame macro="">
      <xdr:nvGraphicFramePr>
        <xdr:cNvPr id="1140" name="Chart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8"/>
  <sheetViews>
    <sheetView tabSelected="1" topLeftCell="A3" zoomScaleNormal="100" workbookViewId="0">
      <selection activeCell="R13" sqref="R13"/>
    </sheetView>
  </sheetViews>
  <sheetFormatPr defaultColWidth="9.140625" defaultRowHeight="12.75" x14ac:dyDescent="0.2"/>
  <cols>
    <col min="1" max="1" width="6.5703125" style="15" customWidth="1"/>
    <col min="2" max="2" width="35.42578125" style="15" customWidth="1"/>
    <col min="3" max="3" width="27.42578125" style="15" customWidth="1"/>
    <col min="4" max="4" width="10.85546875" style="15" customWidth="1"/>
    <col min="5" max="5" width="12.140625" style="15" bestFit="1" customWidth="1"/>
    <col min="6" max="6" width="9.140625" style="15" customWidth="1"/>
    <col min="7" max="7" width="7.42578125" style="15" customWidth="1"/>
    <col min="8" max="9" width="12.42578125" style="15" customWidth="1"/>
    <col min="10" max="10" width="10.42578125" style="15" customWidth="1"/>
    <col min="11" max="16384" width="9.140625" style="15"/>
  </cols>
  <sheetData>
    <row r="1" spans="1:13" hidden="1" x14ac:dyDescent="0.2"/>
    <row r="2" spans="1:13" ht="57" hidden="1" customHeight="1" thickBot="1" x14ac:dyDescent="0.25">
      <c r="B2" s="142" t="s">
        <v>27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9.5" thickBot="1" x14ac:dyDescent="0.25">
      <c r="B3" s="157" t="s">
        <v>28</v>
      </c>
      <c r="C3" s="158"/>
      <c r="D3" s="158"/>
      <c r="E3" s="159"/>
      <c r="F3" s="16"/>
      <c r="G3" s="16"/>
    </row>
    <row r="4" spans="1:13" ht="18.75" x14ac:dyDescent="0.3">
      <c r="A4" s="17"/>
      <c r="B4" s="28"/>
      <c r="C4" s="166"/>
      <c r="D4" s="166"/>
      <c r="E4" s="167"/>
    </row>
    <row r="5" spans="1:13" ht="25.5" customHeight="1" x14ac:dyDescent="0.2">
      <c r="B5" s="29" t="s">
        <v>29</v>
      </c>
      <c r="C5" s="149" t="s">
        <v>60</v>
      </c>
      <c r="D5" s="149"/>
      <c r="E5" s="150"/>
    </row>
    <row r="6" spans="1:13" ht="13.5" customHeight="1" x14ac:dyDescent="0.2">
      <c r="B6" s="29" t="s">
        <v>30</v>
      </c>
      <c r="C6" s="149" t="s">
        <v>61</v>
      </c>
      <c r="D6" s="149"/>
      <c r="E6" s="150"/>
    </row>
    <row r="7" spans="1:13" ht="13.5" customHeight="1" x14ac:dyDescent="0.2">
      <c r="B7" s="29"/>
      <c r="C7" s="153"/>
      <c r="D7" s="153"/>
      <c r="E7" s="154"/>
    </row>
    <row r="8" spans="1:13" ht="15.75" customHeight="1" x14ac:dyDescent="0.2">
      <c r="B8" s="29" t="s">
        <v>31</v>
      </c>
      <c r="C8" s="149" t="s">
        <v>62</v>
      </c>
      <c r="D8" s="149"/>
      <c r="E8" s="150"/>
    </row>
    <row r="9" spans="1:13" ht="13.5" customHeight="1" x14ac:dyDescent="0.2">
      <c r="B9" s="29" t="s">
        <v>32</v>
      </c>
      <c r="C9" s="149" t="s">
        <v>63</v>
      </c>
      <c r="D9" s="149"/>
      <c r="E9" s="150"/>
    </row>
    <row r="10" spans="1:13" ht="13.5" customHeight="1" x14ac:dyDescent="0.2">
      <c r="B10" s="30"/>
      <c r="C10" s="151"/>
      <c r="D10" s="151"/>
      <c r="E10" s="152"/>
    </row>
    <row r="11" spans="1:13" ht="13.5" customHeight="1" x14ac:dyDescent="0.2">
      <c r="B11" s="29" t="s">
        <v>33</v>
      </c>
      <c r="C11" s="149" t="s">
        <v>64</v>
      </c>
      <c r="D11" s="149"/>
      <c r="E11" s="150"/>
    </row>
    <row r="12" spans="1:13" ht="13.5" customHeight="1" x14ac:dyDescent="0.2">
      <c r="B12" s="29" t="s">
        <v>34</v>
      </c>
      <c r="C12" s="149" t="s">
        <v>65</v>
      </c>
      <c r="D12" s="149"/>
      <c r="E12" s="150"/>
    </row>
    <row r="13" spans="1:13" ht="25.5" customHeight="1" x14ac:dyDescent="0.2">
      <c r="B13" s="29" t="s">
        <v>35</v>
      </c>
      <c r="C13" s="149" t="s">
        <v>66</v>
      </c>
      <c r="D13" s="149"/>
      <c r="E13" s="150"/>
      <c r="H13" s="18"/>
    </row>
    <row r="14" spans="1:13" ht="13.5" customHeight="1" x14ac:dyDescent="0.2">
      <c r="B14" s="31"/>
      <c r="C14" s="151"/>
      <c r="D14" s="151"/>
      <c r="E14" s="152"/>
    </row>
    <row r="15" spans="1:13" ht="13.5" customHeight="1" x14ac:dyDescent="0.2">
      <c r="B15" s="29" t="s">
        <v>36</v>
      </c>
      <c r="C15" s="149" t="s">
        <v>24</v>
      </c>
      <c r="D15" s="149"/>
      <c r="E15" s="150"/>
    </row>
    <row r="16" spans="1:13" ht="13.5" customHeight="1" x14ac:dyDescent="0.2">
      <c r="B16" s="31"/>
      <c r="C16" s="153"/>
      <c r="D16" s="153"/>
      <c r="E16" s="154"/>
    </row>
    <row r="17" spans="1:8" ht="27.75" customHeight="1" x14ac:dyDescent="0.2">
      <c r="B17" s="32" t="s">
        <v>37</v>
      </c>
      <c r="C17" s="155">
        <f>(SUM(D21:D30))/(COUNTIF(E21:E30, "Sim"))</f>
        <v>1</v>
      </c>
      <c r="D17" s="155"/>
      <c r="E17" s="156"/>
    </row>
    <row r="18" spans="1:8" ht="38.25" thickBot="1" x14ac:dyDescent="0.3">
      <c r="A18" s="19"/>
      <c r="B18" s="95" t="s">
        <v>38</v>
      </c>
      <c r="C18" s="143">
        <f>C17</f>
        <v>1</v>
      </c>
      <c r="D18" s="144"/>
      <c r="E18" s="145"/>
    </row>
    <row r="19" spans="1:8" ht="16.5" customHeight="1" thickBot="1" x14ac:dyDescent="0.3">
      <c r="A19" s="20"/>
    </row>
    <row r="20" spans="1:8" ht="32.25" thickBot="1" x14ac:dyDescent="0.25">
      <c r="B20" s="55" t="s">
        <v>39</v>
      </c>
      <c r="C20" s="139" t="s">
        <v>40</v>
      </c>
      <c r="D20" s="100" t="s">
        <v>50</v>
      </c>
      <c r="E20" s="101" t="s">
        <v>51</v>
      </c>
      <c r="F20" s="21" t="s">
        <v>0</v>
      </c>
    </row>
    <row r="21" spans="1:8" ht="23.25" customHeight="1" x14ac:dyDescent="0.25">
      <c r="B21" s="33" t="s">
        <v>41</v>
      </c>
      <c r="C21" s="129">
        <f>Âmbito!E1</f>
        <v>1</v>
      </c>
      <c r="D21" s="130">
        <f>IF(E21="Sim",Âmbito!D1,"-")</f>
        <v>1</v>
      </c>
      <c r="E21" s="102" t="s">
        <v>52</v>
      </c>
      <c r="F21" s="21"/>
      <c r="H21" s="22"/>
    </row>
    <row r="22" spans="1:8" ht="19.5" customHeight="1" x14ac:dyDescent="0.25">
      <c r="B22" s="34" t="s">
        <v>42</v>
      </c>
      <c r="C22" s="131">
        <f>Cronograma!E1</f>
        <v>1</v>
      </c>
      <c r="D22" s="132">
        <f>IF(E22="Sim", Cronograma!D1, "-")</f>
        <v>1</v>
      </c>
      <c r="E22" s="103" t="s">
        <v>52</v>
      </c>
      <c r="F22" s="21"/>
    </row>
    <row r="23" spans="1:8" ht="20.25" customHeight="1" x14ac:dyDescent="0.25">
      <c r="B23" s="34" t="s">
        <v>43</v>
      </c>
      <c r="C23" s="131">
        <f>Custo!E1</f>
        <v>1</v>
      </c>
      <c r="D23" s="132">
        <f>IF(E23="Sim", Custo!D1, "-")</f>
        <v>1</v>
      </c>
      <c r="E23" s="103" t="s">
        <v>52</v>
      </c>
      <c r="F23" s="21"/>
    </row>
    <row r="24" spans="1:8" ht="20.25" customHeight="1" x14ac:dyDescent="0.25">
      <c r="B24" s="34" t="s">
        <v>44</v>
      </c>
      <c r="C24" s="131">
        <f>Qualidade!E1</f>
        <v>1</v>
      </c>
      <c r="D24" s="132">
        <f>IF(E24="Sim",Qualidade!D1, "-")</f>
        <v>1</v>
      </c>
      <c r="E24" s="103" t="s">
        <v>52</v>
      </c>
      <c r="F24" s="21"/>
    </row>
    <row r="25" spans="1:8" ht="20.25" customHeight="1" x14ac:dyDescent="0.25">
      <c r="B25" s="34" t="s">
        <v>45</v>
      </c>
      <c r="C25" s="131">
        <f>Risco!E1</f>
        <v>1</v>
      </c>
      <c r="D25" s="132">
        <f>IF(E25="Sim", Risco!D1,"-")</f>
        <v>1</v>
      </c>
      <c r="E25" s="103" t="s">
        <v>52</v>
      </c>
      <c r="F25" s="21"/>
    </row>
    <row r="26" spans="1:8" ht="21" customHeight="1" x14ac:dyDescent="0.25">
      <c r="B26" s="34" t="s">
        <v>46</v>
      </c>
      <c r="C26" s="131">
        <f>'Incidentes e Decisões'!E1</f>
        <v>1</v>
      </c>
      <c r="D26" s="132">
        <f>IF(E26="Sim",'Incidentes e Decisões'!D1, "-")</f>
        <v>1</v>
      </c>
      <c r="E26" s="103" t="s">
        <v>52</v>
      </c>
      <c r="F26" s="21"/>
    </row>
    <row r="27" spans="1:8" ht="22.5" customHeight="1" x14ac:dyDescent="0.25">
      <c r="B27" s="34" t="s">
        <v>47</v>
      </c>
      <c r="C27" s="131">
        <f>Comunicação!E1</f>
        <v>1</v>
      </c>
      <c r="D27" s="132">
        <f>IF(E27="Sim",Comunicação!D1, "-")</f>
        <v>1</v>
      </c>
      <c r="E27" s="103" t="s">
        <v>52</v>
      </c>
      <c r="F27" s="21"/>
    </row>
    <row r="28" spans="1:8" ht="22.5" customHeight="1" x14ac:dyDescent="0.25">
      <c r="B28" s="34" t="s">
        <v>48</v>
      </c>
      <c r="C28" s="131">
        <f>'Organização do Projeto'!E1</f>
        <v>1</v>
      </c>
      <c r="D28" s="132">
        <f>IF(E28="Sim",'Organização do Projeto'!D1, "-")</f>
        <v>1</v>
      </c>
      <c r="E28" s="103" t="s">
        <v>52</v>
      </c>
      <c r="F28" s="21"/>
    </row>
    <row r="29" spans="1:8" ht="19.5" customHeight="1" x14ac:dyDescent="0.25">
      <c r="B29" s="34" t="s">
        <v>22</v>
      </c>
      <c r="C29" s="131">
        <f>Outsourcing!E1</f>
        <v>1</v>
      </c>
      <c r="D29" s="132">
        <f>IF(E29="Sim",Outsourcing!D1,"-")</f>
        <v>1</v>
      </c>
      <c r="E29" s="103" t="s">
        <v>52</v>
      </c>
      <c r="F29" s="21"/>
    </row>
    <row r="30" spans="1:8" ht="20.25" customHeight="1" thickBot="1" x14ac:dyDescent="0.3">
      <c r="B30" s="35" t="s">
        <v>49</v>
      </c>
      <c r="C30" s="133">
        <f>'Satisfação do Cliente'!E1</f>
        <v>1</v>
      </c>
      <c r="D30" s="134">
        <f>IF(E30="Sim",'Satisfação do Cliente'!D1, "-")</f>
        <v>1</v>
      </c>
      <c r="E30" s="104" t="s">
        <v>52</v>
      </c>
      <c r="F30" s="21"/>
    </row>
    <row r="31" spans="1:8" ht="13.5" customHeight="1" thickBot="1" x14ac:dyDescent="0.25"/>
    <row r="32" spans="1:8" ht="19.5" customHeight="1" thickBot="1" x14ac:dyDescent="0.25">
      <c r="A32" s="55" t="s">
        <v>53</v>
      </c>
      <c r="B32" s="56"/>
      <c r="C32" s="56"/>
      <c r="D32" s="56"/>
      <c r="E32" s="57"/>
    </row>
    <row r="33" spans="1:5" ht="13.5" customHeight="1" x14ac:dyDescent="0.2">
      <c r="A33" s="44">
        <v>0</v>
      </c>
      <c r="B33" s="146" t="s">
        <v>54</v>
      </c>
      <c r="C33" s="146"/>
      <c r="D33" s="147"/>
      <c r="E33" s="148"/>
    </row>
    <row r="34" spans="1:5" ht="25.5" customHeight="1" x14ac:dyDescent="0.2">
      <c r="A34" s="44">
        <v>5</v>
      </c>
      <c r="B34" s="146" t="s">
        <v>55</v>
      </c>
      <c r="C34" s="146"/>
      <c r="D34" s="147"/>
      <c r="E34" s="148"/>
    </row>
    <row r="35" spans="1:5" ht="24.75" customHeight="1" x14ac:dyDescent="0.2">
      <c r="A35" s="45">
        <v>10</v>
      </c>
      <c r="B35" s="168" t="s">
        <v>56</v>
      </c>
      <c r="C35" s="168"/>
      <c r="D35" s="169"/>
      <c r="E35" s="170"/>
    </row>
    <row r="36" spans="1:5" ht="39.75" customHeight="1" x14ac:dyDescent="0.2">
      <c r="A36" s="45" t="s">
        <v>59</v>
      </c>
      <c r="B36" s="171" t="s">
        <v>57</v>
      </c>
      <c r="C36" s="172"/>
      <c r="D36" s="172"/>
      <c r="E36" s="173"/>
    </row>
    <row r="37" spans="1:5" ht="13.5" customHeight="1" thickBot="1" x14ac:dyDescent="0.25">
      <c r="A37" s="46" t="s">
        <v>26</v>
      </c>
      <c r="B37" s="47" t="s">
        <v>58</v>
      </c>
      <c r="C37" s="47"/>
      <c r="D37" s="47"/>
      <c r="E37" s="48"/>
    </row>
    <row r="38" spans="1:5" ht="13.5" customHeight="1" thickBot="1" x14ac:dyDescent="0.25"/>
    <row r="39" spans="1:5" ht="20.25" customHeight="1" thickBot="1" x14ac:dyDescent="0.25">
      <c r="A39" s="55" t="s">
        <v>70</v>
      </c>
      <c r="B39" s="58"/>
      <c r="C39" s="59"/>
      <c r="D39" s="59"/>
      <c r="E39" s="60"/>
    </row>
    <row r="40" spans="1:5" ht="30.75" customHeight="1" x14ac:dyDescent="0.2">
      <c r="A40" s="162">
        <v>0</v>
      </c>
      <c r="B40" s="163"/>
      <c r="C40" s="174" t="s">
        <v>67</v>
      </c>
      <c r="D40" s="175"/>
      <c r="E40" s="176"/>
    </row>
    <row r="41" spans="1:5" ht="27" customHeight="1" x14ac:dyDescent="0.2">
      <c r="A41" s="164">
        <v>0.7</v>
      </c>
      <c r="B41" s="165"/>
      <c r="C41" s="171" t="s">
        <v>68</v>
      </c>
      <c r="D41" s="172"/>
      <c r="E41" s="173"/>
    </row>
    <row r="42" spans="1:5" ht="29.25" customHeight="1" thickBot="1" x14ac:dyDescent="0.25">
      <c r="A42" s="160">
        <v>0.9</v>
      </c>
      <c r="B42" s="161"/>
      <c r="C42" s="177" t="s">
        <v>69</v>
      </c>
      <c r="D42" s="178"/>
      <c r="E42" s="179"/>
    </row>
    <row r="43" spans="1:5" ht="13.5" customHeight="1" x14ac:dyDescent="0.2"/>
    <row r="44" spans="1:5" ht="13.5" customHeight="1" x14ac:dyDescent="0.2">
      <c r="A44" s="15" t="s">
        <v>71</v>
      </c>
    </row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67" spans="2:2" x14ac:dyDescent="0.2">
      <c r="B67" s="15" t="s">
        <v>1</v>
      </c>
    </row>
    <row r="68" spans="2:2" x14ac:dyDescent="0.2">
      <c r="B68" s="15" t="s">
        <v>21</v>
      </c>
    </row>
  </sheetData>
  <mergeCells count="27">
    <mergeCell ref="A42:B42"/>
    <mergeCell ref="A40:B40"/>
    <mergeCell ref="A41:B41"/>
    <mergeCell ref="C4:E4"/>
    <mergeCell ref="C5:E5"/>
    <mergeCell ref="C6:E6"/>
    <mergeCell ref="C7:E7"/>
    <mergeCell ref="B35:E35"/>
    <mergeCell ref="B36:E36"/>
    <mergeCell ref="C40:E40"/>
    <mergeCell ref="C41:E41"/>
    <mergeCell ref="C42:E42"/>
    <mergeCell ref="B2:M2"/>
    <mergeCell ref="C18:E18"/>
    <mergeCell ref="B33:E33"/>
    <mergeCell ref="B34:E34"/>
    <mergeCell ref="C13:E13"/>
    <mergeCell ref="C14:E14"/>
    <mergeCell ref="C15:E15"/>
    <mergeCell ref="C16:E16"/>
    <mergeCell ref="C17:E17"/>
    <mergeCell ref="C8:E8"/>
    <mergeCell ref="C9:E9"/>
    <mergeCell ref="C10:E10"/>
    <mergeCell ref="C11:E11"/>
    <mergeCell ref="C12:E12"/>
    <mergeCell ref="B3:E3"/>
  </mergeCells>
  <phoneticPr fontId="0" type="noConversion"/>
  <conditionalFormatting sqref="C18">
    <cfRule type="cellIs" dxfId="2" priority="8" stopIfTrue="1" operator="equal">
      <formula>"Yellow"</formula>
    </cfRule>
    <cfRule type="cellIs" dxfId="1" priority="9" stopIfTrue="1" operator="equal">
      <formula>"Red"</formula>
    </cfRule>
    <cfRule type="cellIs" dxfId="0" priority="10" stopIfTrue="1" operator="equal">
      <formula>"Green"</formula>
    </cfRule>
  </conditionalFormatting>
  <conditionalFormatting sqref="A40">
    <cfRule type="iconSet" priority="5">
      <iconSet iconSet="3TrafficLights2" showValue="0" reverse="1">
        <cfvo type="percent" val="0"/>
        <cfvo type="formula" val="$A$41"/>
        <cfvo type="formula" val="$A$40"/>
      </iconSet>
    </cfRule>
  </conditionalFormatting>
  <conditionalFormatting sqref="A40:A42">
    <cfRule type="iconSet" priority="4">
      <iconSet iconSet="3TrafficLights2" showValue="0">
        <cfvo type="percent" val="0"/>
        <cfvo type="num" val="0.5" gte="0"/>
        <cfvo type="num" val="0.8" gte="0"/>
      </iconSet>
    </cfRule>
  </conditionalFormatting>
  <conditionalFormatting sqref="C21">
    <cfRule type="iconSet" priority="3">
      <iconSet iconSet="3TrafficLights2" showValue="0">
        <cfvo type="percent" val="0"/>
        <cfvo type="num" val="0.5"/>
        <cfvo type="num" val="0.8"/>
      </iconSet>
    </cfRule>
  </conditionalFormatting>
  <conditionalFormatting sqref="C22:C30">
    <cfRule type="iconSet" priority="2">
      <iconSet iconSet="3TrafficLights2" showValue="0">
        <cfvo type="percent" val="0"/>
        <cfvo type="num" val="0.5"/>
        <cfvo type="num" val="0.8"/>
      </iconSet>
    </cfRule>
  </conditionalFormatting>
  <conditionalFormatting sqref="C18:E18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&amp;C&amp;"-,Bold"&amp;16Lista de Verificação da Qualidade
&amp;K09-027 &lt;Nome do Projeto&gt;&amp;R&amp;G</oddHeader>
    <oddFooter>&amp;L&amp;G&amp;C&amp;8Modelo versão: 3.0.1
Este modelo de artefacto é baseado no PM² Guide V3.0
Para obter a última versão dos artefactos, visite: 
https://www.pm2alliance.eu/publications&amp;RPág &amp;P de &amp;N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I39"/>
  <sheetViews>
    <sheetView zoomScaleNormal="100" workbookViewId="0">
      <selection activeCell="B3" sqref="B3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2.5703125" style="4" customWidth="1"/>
    <col min="4" max="4" width="9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55" t="s">
        <v>48</v>
      </c>
      <c r="B1" s="181"/>
      <c r="C1" s="182" t="s">
        <v>78</v>
      </c>
      <c r="D1" s="183">
        <f>D18/(120-C18*10)</f>
        <v>1</v>
      </c>
      <c r="E1" s="76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77" t="s">
        <v>264</v>
      </c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6.25" x14ac:dyDescent="0.25">
      <c r="A4" s="14">
        <v>1</v>
      </c>
      <c r="B4" s="81" t="s">
        <v>277</v>
      </c>
      <c r="C4" s="79" t="s">
        <v>52</v>
      </c>
      <c r="D4" s="105">
        <f>IF(C4="Sim",10,IF(C4="Sim, Parcial",5,IF(C4="Não",0,"-")))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A5" s="11">
        <v>2</v>
      </c>
      <c r="B5" s="82" t="s">
        <v>265</v>
      </c>
      <c r="C5" s="79" t="s">
        <v>52</v>
      </c>
      <c r="D5" s="105">
        <f t="shared" ref="D5:D9" si="0">IF(C5="Sim",10,IF(C5="Sim, Parcial",5,IF(C5="Não",0,"-")))</f>
        <v>10</v>
      </c>
      <c r="E5" s="83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11">
        <v>3</v>
      </c>
      <c r="B6" s="82" t="s">
        <v>278</v>
      </c>
      <c r="C6" s="79" t="s">
        <v>52</v>
      </c>
      <c r="D6" s="105">
        <f t="shared" si="0"/>
        <v>10</v>
      </c>
      <c r="E6" s="83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5">
      <c r="A7" s="11">
        <v>4</v>
      </c>
      <c r="B7" s="82" t="s">
        <v>266</v>
      </c>
      <c r="C7" s="79" t="s">
        <v>52</v>
      </c>
      <c r="D7" s="105">
        <f t="shared" si="0"/>
        <v>10</v>
      </c>
      <c r="E7" s="83"/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x14ac:dyDescent="0.25">
      <c r="A8" s="11">
        <v>5</v>
      </c>
      <c r="B8" s="82" t="s">
        <v>267</v>
      </c>
      <c r="C8" s="79" t="s">
        <v>52</v>
      </c>
      <c r="D8" s="105">
        <f t="shared" si="0"/>
        <v>10</v>
      </c>
      <c r="E8" s="83" t="s">
        <v>0</v>
      </c>
      <c r="F8" s="6"/>
      <c r="G8" s="6"/>
      <c r="H8" s="6"/>
      <c r="I8" s="6"/>
      <c r="J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5" thickBot="1" x14ac:dyDescent="0.3">
      <c r="A9" s="11">
        <v>6</v>
      </c>
      <c r="B9" s="82" t="s">
        <v>268</v>
      </c>
      <c r="C9" s="92" t="s">
        <v>52</v>
      </c>
      <c r="D9" s="105">
        <f t="shared" si="0"/>
        <v>10</v>
      </c>
      <c r="E9" s="8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6.5" thickBot="1" x14ac:dyDescent="0.3">
      <c r="A10" s="64"/>
      <c r="B10" s="77" t="s">
        <v>269</v>
      </c>
      <c r="C10" s="65"/>
      <c r="D10" s="65"/>
      <c r="E10" s="6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14">
        <f>A9+1</f>
        <v>7</v>
      </c>
      <c r="B11" s="81" t="s">
        <v>270</v>
      </c>
      <c r="C11" s="79" t="s">
        <v>52</v>
      </c>
      <c r="D11" s="105">
        <f t="shared" ref="D11:D13" si="1">IF(C11="Sim",10,IF(C11="Sim, Parcial",5,IF(C11="Não",0,"-")))</f>
        <v>10</v>
      </c>
      <c r="E11" s="84" t="s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11">
        <f>A11+1</f>
        <v>8</v>
      </c>
      <c r="B12" s="82" t="s">
        <v>271</v>
      </c>
      <c r="C12" s="79" t="s">
        <v>52</v>
      </c>
      <c r="D12" s="105">
        <f t="shared" si="1"/>
        <v>10</v>
      </c>
      <c r="E12" s="83" t="s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16.5" thickBot="1" x14ac:dyDescent="0.3">
      <c r="A13" s="11">
        <f>A12+1</f>
        <v>9</v>
      </c>
      <c r="B13" s="82" t="s">
        <v>272</v>
      </c>
      <c r="C13" s="79" t="s">
        <v>52</v>
      </c>
      <c r="D13" s="105">
        <f t="shared" si="1"/>
        <v>10</v>
      </c>
      <c r="E13" s="83" t="s"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6.5" thickBot="1" x14ac:dyDescent="0.3">
      <c r="A14" s="64"/>
      <c r="B14" s="77" t="s">
        <v>273</v>
      </c>
      <c r="C14" s="65"/>
      <c r="D14" s="65"/>
      <c r="E14" s="6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15.75" customHeight="1" x14ac:dyDescent="0.25">
      <c r="A15" s="14">
        <f>A13+1</f>
        <v>10</v>
      </c>
      <c r="B15" s="127" t="s">
        <v>274</v>
      </c>
      <c r="C15" s="79" t="s">
        <v>52</v>
      </c>
      <c r="D15" s="105">
        <f t="shared" ref="D15:D16" si="2">IF(C15="Sim",10,IF(C15="Sim, Parcial",5,IF(C15="Não",0,"-")))</f>
        <v>10</v>
      </c>
      <c r="E15" s="9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25">
      <c r="A16" s="11">
        <f t="shared" ref="A16:A17" si="3">A15+1</f>
        <v>11</v>
      </c>
      <c r="B16" s="128" t="s">
        <v>275</v>
      </c>
      <c r="C16" s="79" t="s">
        <v>52</v>
      </c>
      <c r="D16" s="105">
        <f t="shared" si="2"/>
        <v>10</v>
      </c>
      <c r="E16" s="8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6.5" thickBot="1" x14ac:dyDescent="0.3">
      <c r="A17" s="9">
        <f t="shared" si="3"/>
        <v>12</v>
      </c>
      <c r="B17" s="94" t="s">
        <v>276</v>
      </c>
      <c r="C17" s="80">
        <v>10</v>
      </c>
      <c r="D17" s="52">
        <f>C17</f>
        <v>10</v>
      </c>
      <c r="E17" s="89" t="s"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16.5" hidden="1" thickBot="1" x14ac:dyDescent="0.3">
      <c r="A18" s="49"/>
      <c r="B18" s="90"/>
      <c r="C18" s="54">
        <f>COUNTIF(C4:C17,"N/A")</f>
        <v>0</v>
      </c>
      <c r="D18" s="75">
        <f>SUM(D4:D17)</f>
        <v>120</v>
      </c>
      <c r="E18" s="91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5">
      <c r="A19" s="6"/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5">
      <c r="A20" s="6"/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x14ac:dyDescent="0.25">
      <c r="A21" s="6"/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25">
      <c r="A22" s="6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6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5">
      <c r="A27" s="6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x14ac:dyDescent="0.25">
      <c r="A28" s="6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x14ac:dyDescent="0.25">
      <c r="A29" s="6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25">
      <c r="A30" s="6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35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dataValidations disablePrompts="1" count="1">
    <dataValidation type="list" allowBlank="1" showInputMessage="1" showErrorMessage="1" sqref="C4:C9 C11:C13 C15:C16" xr:uid="{00000000-0002-0000-0900-000000000000}">
      <formula1>$K$4:$K$7</formula1>
    </dataValidation>
  </dataValidations>
  <pageMargins left="0.47244094488188981" right="0.43307086614173229" top="1.0236220472440944" bottom="0.98425196850393704" header="0.51181102362204722" footer="0.51181102362204722"/>
  <pageSetup paperSize="9" scale="87" fitToHeight="4" orientation="landscape" r:id="rId1"/>
  <headerFooter alignWithMargins="0">
    <oddHeader>&amp;C&amp;"-,Bold"&amp;16Lista de Verificação da Qualidade
&amp;K09-037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I67"/>
  <sheetViews>
    <sheetView zoomScaleNormal="100" workbookViewId="0">
      <selection activeCell="D1" sqref="D1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2.5703125" style="4" customWidth="1"/>
    <col min="4" max="4" width="12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55" t="s">
        <v>22</v>
      </c>
      <c r="B1" s="181"/>
      <c r="C1" s="182" t="s">
        <v>78</v>
      </c>
      <c r="D1" s="107">
        <f>IF((100-C15*10)=0,1,D15/(100-C15*10))</f>
        <v>1</v>
      </c>
      <c r="E1" s="108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77" t="s">
        <v>279</v>
      </c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6.25" x14ac:dyDescent="0.25">
      <c r="A4" s="96">
        <v>1</v>
      </c>
      <c r="B4" s="81" t="s">
        <v>280</v>
      </c>
      <c r="C4" s="78" t="s">
        <v>52</v>
      </c>
      <c r="D4" s="105">
        <f>IF(C4="Sim",10,IF(C4="Sim, Parcial",5,IF(C4="Não",0,"-")))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A5" s="97">
        <v>2</v>
      </c>
      <c r="B5" s="82" t="s">
        <v>281</v>
      </c>
      <c r="C5" s="79" t="s">
        <v>52</v>
      </c>
      <c r="D5" s="105">
        <f t="shared" ref="D5:D8" si="0">IF(C5="Sim",10,IF(C5="Sim, Parcial",5,IF(C5="Não",0,"-")))</f>
        <v>10</v>
      </c>
      <c r="E5" s="83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97">
        <v>3</v>
      </c>
      <c r="B6" s="82" t="s">
        <v>282</v>
      </c>
      <c r="C6" s="79" t="s">
        <v>52</v>
      </c>
      <c r="D6" s="105">
        <f t="shared" si="0"/>
        <v>10</v>
      </c>
      <c r="E6" s="83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0" x14ac:dyDescent="0.25">
      <c r="A7" s="97">
        <v>4</v>
      </c>
      <c r="B7" s="82" t="s">
        <v>283</v>
      </c>
      <c r="C7" s="79" t="s">
        <v>52</v>
      </c>
      <c r="D7" s="105">
        <f t="shared" si="0"/>
        <v>10</v>
      </c>
      <c r="E7" s="83"/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30.75" thickBot="1" x14ac:dyDescent="0.3">
      <c r="A8" s="97">
        <v>5</v>
      </c>
      <c r="B8" s="82" t="s">
        <v>284</v>
      </c>
      <c r="C8" s="79" t="s">
        <v>52</v>
      </c>
      <c r="D8" s="105">
        <f t="shared" si="0"/>
        <v>10</v>
      </c>
      <c r="E8" s="83" t="s">
        <v>0</v>
      </c>
      <c r="F8" s="6"/>
      <c r="G8" s="6"/>
      <c r="H8" s="6"/>
      <c r="I8" s="6"/>
      <c r="J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5" thickBot="1" x14ac:dyDescent="0.3">
      <c r="A9" s="64"/>
      <c r="B9" s="99" t="s">
        <v>285</v>
      </c>
      <c r="C9" s="65"/>
      <c r="D9" s="111"/>
      <c r="E9" s="6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5">
      <c r="A10" s="96">
        <f>A8+1</f>
        <v>6</v>
      </c>
      <c r="B10" s="81" t="s">
        <v>286</v>
      </c>
      <c r="C10" s="79" t="s">
        <v>52</v>
      </c>
      <c r="D10" s="105">
        <f t="shared" ref="D10:D14" si="1">IF(C10="Sim",10,IF(C10="Sim, Parcial",5,IF(C10="Não",0,"-")))</f>
        <v>10</v>
      </c>
      <c r="E10" s="84" t="s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97">
        <f>A10+1</f>
        <v>7</v>
      </c>
      <c r="B11" s="82" t="s">
        <v>287</v>
      </c>
      <c r="C11" s="79" t="s">
        <v>52</v>
      </c>
      <c r="D11" s="105">
        <f t="shared" si="1"/>
        <v>10</v>
      </c>
      <c r="E11" s="83" t="s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97">
        <f>A11+1</f>
        <v>8</v>
      </c>
      <c r="B12" s="82" t="s">
        <v>296</v>
      </c>
      <c r="C12" s="79" t="s">
        <v>52</v>
      </c>
      <c r="D12" s="105">
        <f t="shared" si="1"/>
        <v>10</v>
      </c>
      <c r="E12" s="83" t="s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25">
      <c r="A13" s="97">
        <f>A12+1</f>
        <v>9</v>
      </c>
      <c r="B13" s="82" t="s">
        <v>288</v>
      </c>
      <c r="C13" s="79" t="s">
        <v>52</v>
      </c>
      <c r="D13" s="105">
        <f t="shared" si="1"/>
        <v>10</v>
      </c>
      <c r="E13" s="8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6.5" thickBot="1" x14ac:dyDescent="0.3">
      <c r="A14" s="98">
        <f t="shared" ref="A14" si="2">A13+1</f>
        <v>10</v>
      </c>
      <c r="B14" s="94" t="s">
        <v>289</v>
      </c>
      <c r="C14" s="74" t="s">
        <v>52</v>
      </c>
      <c r="D14" s="110">
        <f t="shared" si="1"/>
        <v>10</v>
      </c>
      <c r="E14" s="8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16.5" hidden="1" thickBot="1" x14ac:dyDescent="0.3">
      <c r="A15" s="49"/>
      <c r="B15" s="90"/>
      <c r="C15" s="54">
        <f>COUNTIF(C4:C14,"N/A")</f>
        <v>0</v>
      </c>
      <c r="D15" s="75">
        <f>SUM(D4:D14)</f>
        <v>100</v>
      </c>
      <c r="E15" s="91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25">
      <c r="A16" s="6"/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x14ac:dyDescent="0.25">
      <c r="A17" s="6"/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25">
      <c r="A18" s="6"/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5">
      <c r="A19" s="6"/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5">
      <c r="A20" s="6"/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x14ac:dyDescent="0.25">
      <c r="A21" s="6"/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25">
      <c r="A22" s="6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6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5">
      <c r="A27" s="6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x14ac:dyDescent="0.25">
      <c r="A28" s="6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35" x14ac:dyDescent="0.25">
      <c r="A29" s="6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35" x14ac:dyDescent="0.25">
      <c r="A30" s="6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35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35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25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25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25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25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25" x14ac:dyDescent="0.25">
      <c r="A43" s="6"/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25" x14ac:dyDescent="0.25">
      <c r="A44" s="6"/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25" x14ac:dyDescent="0.25">
      <c r="A45" s="6"/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25" x14ac:dyDescent="0.25">
      <c r="A46" s="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25" x14ac:dyDescent="0.25">
      <c r="A47" s="6"/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25" x14ac:dyDescent="0.25">
      <c r="A48" s="6"/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/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/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/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/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/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dataValidations disablePrompts="1" count="1">
    <dataValidation type="list" allowBlank="1" showInputMessage="1" showErrorMessage="1" sqref="C4:C8 C10:C14" xr:uid="{00000000-0002-0000-0A00-000000000000}">
      <formula1>$K$4:$K$7</formula1>
    </dataValidation>
  </dataValidations>
  <pageMargins left="0.47244094488188981" right="0.43307086614173229" top="1.0236220472440944" bottom="0.98425196850393704" header="0.51181102362204722" footer="0.51181102362204722"/>
  <pageSetup paperSize="9" scale="85" fitToHeight="4" orientation="landscape" r:id="rId1"/>
  <headerFooter alignWithMargins="0">
    <oddHeader>&amp;C&amp;"-,Bold"&amp;16Lista de Verificação da Qualidade
&amp;K09-031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BI50"/>
  <sheetViews>
    <sheetView zoomScaleNormal="100" zoomScalePageLayoutView="90" workbookViewId="0">
      <selection activeCell="B1" sqref="B1:C1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4.28515625" style="4" customWidth="1"/>
    <col min="4" max="4" width="9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55" t="s">
        <v>49</v>
      </c>
      <c r="B1" s="181"/>
      <c r="C1" s="182" t="s">
        <v>78</v>
      </c>
      <c r="D1" s="107">
        <f>D10/(60-C10*10)</f>
        <v>1</v>
      </c>
      <c r="E1" s="108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77"/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30" x14ac:dyDescent="0.25">
      <c r="A4" s="14">
        <v>1</v>
      </c>
      <c r="B4" s="81" t="s">
        <v>290</v>
      </c>
      <c r="C4" s="78">
        <v>10</v>
      </c>
      <c r="D4" s="106">
        <f>C4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A5" s="11">
        <v>2</v>
      </c>
      <c r="B5" s="82" t="s">
        <v>291</v>
      </c>
      <c r="C5" s="79">
        <v>10</v>
      </c>
      <c r="D5" s="109">
        <f>C5</f>
        <v>10</v>
      </c>
      <c r="E5" s="83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11">
        <v>3</v>
      </c>
      <c r="B6" s="82" t="s">
        <v>292</v>
      </c>
      <c r="C6" s="79">
        <v>10</v>
      </c>
      <c r="D6" s="109">
        <f t="shared" ref="D6:D9" si="0">C6</f>
        <v>10</v>
      </c>
      <c r="E6" s="83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5">
      <c r="A7" s="11">
        <v>4</v>
      </c>
      <c r="B7" s="82" t="s">
        <v>293</v>
      </c>
      <c r="C7" s="79">
        <v>10</v>
      </c>
      <c r="D7" s="109">
        <f t="shared" si="0"/>
        <v>10</v>
      </c>
      <c r="E7" s="83"/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30" x14ac:dyDescent="0.25">
      <c r="A8" s="11">
        <v>5</v>
      </c>
      <c r="B8" s="82" t="s">
        <v>294</v>
      </c>
      <c r="C8" s="79">
        <v>10</v>
      </c>
      <c r="D8" s="109">
        <f t="shared" si="0"/>
        <v>10</v>
      </c>
      <c r="E8" s="83" t="s">
        <v>0</v>
      </c>
      <c r="F8" s="6"/>
      <c r="G8" s="6"/>
      <c r="H8" s="6"/>
      <c r="I8" s="6"/>
      <c r="J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5" thickBot="1" x14ac:dyDescent="0.3">
      <c r="A9" s="9">
        <v>6</v>
      </c>
      <c r="B9" s="85" t="s">
        <v>295</v>
      </c>
      <c r="C9" s="80">
        <v>10</v>
      </c>
      <c r="D9" s="110">
        <f t="shared" si="0"/>
        <v>10</v>
      </c>
      <c r="E9" s="89" t="s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6.5" hidden="1" thickBot="1" x14ac:dyDescent="0.3">
      <c r="A10" s="49"/>
      <c r="B10" s="90"/>
      <c r="C10" s="54">
        <f>COUNTIF(C4:C9,"N/A")</f>
        <v>0</v>
      </c>
      <c r="D10" s="75">
        <f>SUM(D4:D9)</f>
        <v>60</v>
      </c>
      <c r="E10" s="9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6"/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6"/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25">
      <c r="A13" s="6"/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5">
      <c r="A14" s="6"/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25">
      <c r="A15" s="6"/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25">
      <c r="A16" s="6"/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61" x14ac:dyDescent="0.25">
      <c r="A17" s="6"/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61" x14ac:dyDescent="0.25">
      <c r="A18" s="6"/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61" x14ac:dyDescent="0.25">
      <c r="A19" s="6"/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61" x14ac:dyDescent="0.25">
      <c r="A20" s="6"/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61" x14ac:dyDescent="0.25">
      <c r="A21" s="6"/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61" x14ac:dyDescent="0.25">
      <c r="A22" s="6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61" x14ac:dyDescent="0.25">
      <c r="A23" s="6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61" x14ac:dyDescent="0.25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x14ac:dyDescent="0.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61" x14ac:dyDescent="0.25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x14ac:dyDescent="0.25">
      <c r="A27" s="6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x14ac:dyDescent="0.25">
      <c r="A28" s="6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x14ac:dyDescent="0.25">
      <c r="A29" s="6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x14ac:dyDescent="0.25">
      <c r="A30" s="6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</row>
    <row r="36" spans="1:61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1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1:61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1:61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</row>
    <row r="42" spans="1:61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</row>
    <row r="43" spans="1:61" x14ac:dyDescent="0.25">
      <c r="A43" s="6"/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x14ac:dyDescent="0.25">
      <c r="A44" s="6"/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</row>
    <row r="45" spans="1:61" x14ac:dyDescent="0.25">
      <c r="A45" s="6"/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</row>
    <row r="46" spans="1:61" x14ac:dyDescent="0.25">
      <c r="A46" s="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</row>
    <row r="47" spans="1:61" x14ac:dyDescent="0.25">
      <c r="A47" s="6"/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</row>
    <row r="48" spans="1:61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pageMargins left="0.47244094488188981" right="0.43307086614173229" top="1.0236220472440944" bottom="0.98425196850393704" header="0.51181102362204722" footer="0.51181102362204722"/>
  <pageSetup paperSize="9" scale="86" fitToHeight="4" orientation="landscape" r:id="rId1"/>
  <headerFooter alignWithMargins="0">
    <oddHeader>&amp;C&amp;"-,Bold"&amp;16Lista de Verificação da Qualidade
&amp;K09-036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E6"/>
  <sheetViews>
    <sheetView workbookViewId="0">
      <selection activeCell="A5" sqref="A5"/>
    </sheetView>
  </sheetViews>
  <sheetFormatPr defaultColWidth="9.140625" defaultRowHeight="12.75" x14ac:dyDescent="0.2"/>
  <cols>
    <col min="1" max="1" width="53.140625" customWidth="1"/>
    <col min="2" max="2" width="16.140625" customWidth="1"/>
    <col min="3" max="3" width="15.28515625" customWidth="1"/>
    <col min="4" max="4" width="20.28515625" customWidth="1"/>
    <col min="5" max="5" width="17.85546875" customWidth="1"/>
  </cols>
  <sheetData>
    <row r="1" spans="1:5" x14ac:dyDescent="0.2">
      <c r="A1" s="1" t="s">
        <v>7</v>
      </c>
      <c r="B1" s="1" t="s">
        <v>2</v>
      </c>
      <c r="C1" s="1" t="s">
        <v>5</v>
      </c>
      <c r="D1" s="1" t="s">
        <v>8</v>
      </c>
      <c r="E1" s="1" t="s">
        <v>10</v>
      </c>
    </row>
    <row r="2" spans="1:5" ht="48" x14ac:dyDescent="0.2">
      <c r="A2" s="2" t="s">
        <v>20</v>
      </c>
      <c r="B2" t="s">
        <v>3</v>
      </c>
      <c r="C2" t="s">
        <v>6</v>
      </c>
      <c r="D2" t="s">
        <v>9</v>
      </c>
      <c r="E2" t="s">
        <v>4</v>
      </c>
    </row>
    <row r="3" spans="1:5" ht="25.5" x14ac:dyDescent="0.2">
      <c r="A3" s="3" t="s">
        <v>11</v>
      </c>
      <c r="B3" t="s">
        <v>3</v>
      </c>
      <c r="C3" t="s">
        <v>15</v>
      </c>
      <c r="D3" t="s">
        <v>12</v>
      </c>
      <c r="E3" t="s">
        <v>4</v>
      </c>
    </row>
    <row r="4" spans="1:5" ht="25.5" x14ac:dyDescent="0.2">
      <c r="A4" s="3" t="s">
        <v>13</v>
      </c>
      <c r="B4" t="s">
        <v>3</v>
      </c>
      <c r="C4" t="s">
        <v>15</v>
      </c>
      <c r="D4" t="s">
        <v>12</v>
      </c>
      <c r="E4" t="s">
        <v>4</v>
      </c>
    </row>
    <row r="5" spans="1:5" ht="25.5" x14ac:dyDescent="0.2">
      <c r="A5" s="3" t="s">
        <v>19</v>
      </c>
      <c r="B5" t="s">
        <v>14</v>
      </c>
      <c r="C5" t="s">
        <v>16</v>
      </c>
      <c r="D5" t="s">
        <v>12</v>
      </c>
      <c r="E5" t="s">
        <v>4</v>
      </c>
    </row>
    <row r="6" spans="1:5" x14ac:dyDescent="0.2">
      <c r="A6" t="s">
        <v>17</v>
      </c>
      <c r="B6" t="s">
        <v>18</v>
      </c>
      <c r="C6" t="s">
        <v>16</v>
      </c>
      <c r="D6" t="s">
        <v>12</v>
      </c>
      <c r="E6" t="s">
        <v>4</v>
      </c>
    </row>
  </sheetData>
  <phoneticPr fontId="0" type="noConversion"/>
  <pageMargins left="0.75" right="0.75" top="1" bottom="1" header="0.5" footer="0.5"/>
  <pageSetup orientation="portrait" horizont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4"/>
  <sheetViews>
    <sheetView topLeftCell="A4" zoomScaleNormal="100" workbookViewId="0">
      <selection activeCell="C8" sqref="C8"/>
    </sheetView>
  </sheetViews>
  <sheetFormatPr defaultColWidth="9.140625" defaultRowHeight="12.75" x14ac:dyDescent="0.2"/>
  <cols>
    <col min="1" max="1" width="6.140625" style="15" customWidth="1"/>
    <col min="2" max="2" width="40.85546875" style="15" customWidth="1"/>
    <col min="3" max="3" width="21" style="15" customWidth="1"/>
    <col min="4" max="4" width="46" style="15" customWidth="1"/>
    <col min="5" max="5" width="56.28515625" style="15" customWidth="1"/>
    <col min="6" max="12" width="9.140625" style="15" customWidth="1"/>
    <col min="13" max="16384" width="9.140625" style="15"/>
  </cols>
  <sheetData>
    <row r="1" spans="1:12" ht="13.5" hidden="1" customHeight="1" x14ac:dyDescent="0.25">
      <c r="B1" s="180"/>
      <c r="C1" s="180"/>
      <c r="D1" s="180"/>
    </row>
    <row r="2" spans="1:12" ht="33.75" hidden="1" customHeight="1" x14ac:dyDescent="0.2">
      <c r="A2" s="142" t="s">
        <v>72</v>
      </c>
      <c r="B2" s="142"/>
      <c r="C2" s="142"/>
      <c r="D2" s="142"/>
      <c r="E2" s="142"/>
      <c r="F2" s="27"/>
      <c r="G2" s="27"/>
      <c r="H2" s="27"/>
      <c r="I2" s="27"/>
      <c r="J2" s="27"/>
      <c r="K2" s="27"/>
      <c r="L2" s="27"/>
    </row>
    <row r="3" spans="1:12" ht="13.5" hidden="1" thickBot="1" x14ac:dyDescent="0.25"/>
    <row r="4" spans="1:12" ht="32.25" thickBot="1" x14ac:dyDescent="0.25">
      <c r="A4" s="61" t="s">
        <v>23</v>
      </c>
      <c r="B4" s="62" t="s">
        <v>74</v>
      </c>
      <c r="C4" s="62" t="s">
        <v>73</v>
      </c>
      <c r="D4" s="62" t="s">
        <v>75</v>
      </c>
      <c r="E4" s="63" t="s">
        <v>76</v>
      </c>
    </row>
    <row r="5" spans="1:12" ht="39" customHeight="1" x14ac:dyDescent="0.2">
      <c r="A5" s="36">
        <v>1</v>
      </c>
      <c r="B5" s="23"/>
      <c r="C5" s="24"/>
      <c r="D5" s="23"/>
      <c r="E5" s="37"/>
    </row>
    <row r="6" spans="1:12" ht="39" customHeight="1" x14ac:dyDescent="0.2">
      <c r="A6" s="38">
        <f t="shared" ref="A6:A14" si="0">A5+1</f>
        <v>2</v>
      </c>
      <c r="B6" s="25"/>
      <c r="C6" s="26"/>
      <c r="D6" s="25"/>
      <c r="E6" s="39"/>
    </row>
    <row r="7" spans="1:12" ht="39" customHeight="1" x14ac:dyDescent="0.2">
      <c r="A7" s="38">
        <f t="shared" si="0"/>
        <v>3</v>
      </c>
      <c r="B7" s="25"/>
      <c r="C7" s="26"/>
      <c r="D7" s="25"/>
      <c r="E7" s="39"/>
    </row>
    <row r="8" spans="1:12" ht="39" customHeight="1" x14ac:dyDescent="0.2">
      <c r="A8" s="38">
        <f t="shared" si="0"/>
        <v>4</v>
      </c>
      <c r="B8" s="25"/>
      <c r="C8" s="26"/>
      <c r="D8" s="25"/>
      <c r="E8" s="39"/>
    </row>
    <row r="9" spans="1:12" ht="39" customHeight="1" x14ac:dyDescent="0.2">
      <c r="A9" s="38">
        <f t="shared" si="0"/>
        <v>5</v>
      </c>
      <c r="B9" s="25"/>
      <c r="C9" s="26"/>
      <c r="D9" s="25"/>
      <c r="E9" s="39"/>
    </row>
    <row r="10" spans="1:12" ht="39" customHeight="1" x14ac:dyDescent="0.2">
      <c r="A10" s="38">
        <f t="shared" si="0"/>
        <v>6</v>
      </c>
      <c r="B10" s="25"/>
      <c r="C10" s="26"/>
      <c r="D10" s="25"/>
      <c r="E10" s="39"/>
    </row>
    <row r="11" spans="1:12" ht="39" customHeight="1" x14ac:dyDescent="0.2">
      <c r="A11" s="38">
        <f t="shared" si="0"/>
        <v>7</v>
      </c>
      <c r="B11" s="25"/>
      <c r="C11" s="26"/>
      <c r="D11" s="25"/>
      <c r="E11" s="39"/>
    </row>
    <row r="12" spans="1:12" ht="39" customHeight="1" x14ac:dyDescent="0.2">
      <c r="A12" s="38">
        <f t="shared" si="0"/>
        <v>8</v>
      </c>
      <c r="B12" s="25"/>
      <c r="C12" s="26"/>
      <c r="D12" s="25"/>
      <c r="E12" s="39"/>
    </row>
    <row r="13" spans="1:12" ht="39" customHeight="1" x14ac:dyDescent="0.2">
      <c r="A13" s="38">
        <f t="shared" si="0"/>
        <v>9</v>
      </c>
      <c r="B13" s="25"/>
      <c r="C13" s="26"/>
      <c r="D13" s="25"/>
      <c r="E13" s="39"/>
    </row>
    <row r="14" spans="1:12" ht="39" customHeight="1" thickBot="1" x14ac:dyDescent="0.25">
      <c r="A14" s="40">
        <f t="shared" si="0"/>
        <v>10</v>
      </c>
      <c r="B14" s="41"/>
      <c r="C14" s="42"/>
      <c r="D14" s="41"/>
      <c r="E14" s="43"/>
    </row>
  </sheetData>
  <mergeCells count="2">
    <mergeCell ref="B1:D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Height="5" orientation="landscape" r:id="rId1"/>
  <headerFooter alignWithMargins="0">
    <oddHeader>&amp;C&amp;"-,Bold"&amp;16Lista de Verificação da Qualidade
&amp;K09-034 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I51"/>
  <sheetViews>
    <sheetView zoomScaleNormal="100" workbookViewId="0">
      <selection activeCell="B1" sqref="B1:C1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2.5703125" style="4" customWidth="1"/>
    <col min="4" max="4" width="9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55" t="s">
        <v>77</v>
      </c>
      <c r="B1" s="181"/>
      <c r="C1" s="182" t="s">
        <v>78</v>
      </c>
      <c r="D1" s="107">
        <f>D30/(240-C30*10)</f>
        <v>1</v>
      </c>
      <c r="E1" s="135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65" t="s">
        <v>83</v>
      </c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30" x14ac:dyDescent="0.25">
      <c r="A4" s="14">
        <v>1</v>
      </c>
      <c r="B4" s="113" t="s">
        <v>102</v>
      </c>
      <c r="C4" s="72" t="s">
        <v>52</v>
      </c>
      <c r="D4" s="105">
        <f>IF(C4="Sim",10,IF(C4="Sim, Parcial",5,IF(C4="Não",0,"-")))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30" x14ac:dyDescent="0.25">
      <c r="A5" s="11">
        <v>2</v>
      </c>
      <c r="B5" s="114" t="s">
        <v>90</v>
      </c>
      <c r="C5" s="73" t="s">
        <v>52</v>
      </c>
      <c r="D5" s="105">
        <f t="shared" ref="D5:D16" si="0">IF(C5="Sim",10,IF(C5="Sim, Parcial",5,IF(C5="Não",0,"-")))</f>
        <v>10</v>
      </c>
      <c r="E5" s="10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11">
        <v>3</v>
      </c>
      <c r="B6" s="114" t="s">
        <v>91</v>
      </c>
      <c r="C6" s="73" t="s">
        <v>52</v>
      </c>
      <c r="D6" s="105">
        <f t="shared" si="0"/>
        <v>10</v>
      </c>
      <c r="E6" s="10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5">
      <c r="A7" s="11">
        <v>4</v>
      </c>
      <c r="B7" s="114" t="s">
        <v>92</v>
      </c>
      <c r="C7" s="73" t="s">
        <v>52</v>
      </c>
      <c r="D7" s="105">
        <f t="shared" si="0"/>
        <v>10</v>
      </c>
      <c r="E7" s="10" t="s">
        <v>0</v>
      </c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x14ac:dyDescent="0.25">
      <c r="A8" s="11">
        <v>5</v>
      </c>
      <c r="B8" s="114" t="s">
        <v>93</v>
      </c>
      <c r="C8" s="73" t="s">
        <v>52</v>
      </c>
      <c r="D8" s="105">
        <f t="shared" si="0"/>
        <v>10</v>
      </c>
      <c r="E8" s="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30" x14ac:dyDescent="0.25">
      <c r="A9" s="11">
        <v>6</v>
      </c>
      <c r="B9" s="114" t="s">
        <v>94</v>
      </c>
      <c r="C9" s="73" t="s">
        <v>52</v>
      </c>
      <c r="D9" s="105">
        <f t="shared" si="0"/>
        <v>10</v>
      </c>
      <c r="E9" s="10" t="s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5">
      <c r="A10" s="11">
        <v>7</v>
      </c>
      <c r="B10" s="114" t="s">
        <v>95</v>
      </c>
      <c r="C10" s="73" t="s">
        <v>52</v>
      </c>
      <c r="D10" s="105">
        <f t="shared" si="0"/>
        <v>10</v>
      </c>
      <c r="E10" s="1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11">
        <v>8</v>
      </c>
      <c r="B11" s="114" t="s">
        <v>96</v>
      </c>
      <c r="C11" s="73" t="s">
        <v>52</v>
      </c>
      <c r="D11" s="105">
        <f t="shared" si="0"/>
        <v>10</v>
      </c>
      <c r="E11" s="1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11">
        <v>9</v>
      </c>
      <c r="B12" s="114" t="s">
        <v>97</v>
      </c>
      <c r="C12" s="73" t="s">
        <v>52</v>
      </c>
      <c r="D12" s="105">
        <f t="shared" si="0"/>
        <v>10</v>
      </c>
      <c r="E12" s="1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25">
      <c r="A13" s="11">
        <v>10</v>
      </c>
      <c r="B13" s="114" t="s">
        <v>98</v>
      </c>
      <c r="C13" s="73" t="s">
        <v>52</v>
      </c>
      <c r="D13" s="105">
        <f t="shared" si="0"/>
        <v>10</v>
      </c>
      <c r="E13" s="10" t="s"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5">
      <c r="A14" s="11">
        <v>11</v>
      </c>
      <c r="B14" s="114" t="s">
        <v>99</v>
      </c>
      <c r="C14" s="73" t="s">
        <v>52</v>
      </c>
      <c r="D14" s="105">
        <f t="shared" si="0"/>
        <v>10</v>
      </c>
      <c r="E14" s="10" t="s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25">
      <c r="A15" s="11">
        <v>12</v>
      </c>
      <c r="B15" s="114" t="s">
        <v>100</v>
      </c>
      <c r="C15" s="73" t="s">
        <v>52</v>
      </c>
      <c r="D15" s="105">
        <f t="shared" si="0"/>
        <v>10</v>
      </c>
      <c r="E15" s="10" t="s"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6.5" thickBot="1" x14ac:dyDescent="0.3">
      <c r="A16" s="9">
        <v>13</v>
      </c>
      <c r="B16" s="115" t="s">
        <v>101</v>
      </c>
      <c r="C16" s="73" t="s">
        <v>52</v>
      </c>
      <c r="D16" s="105">
        <f t="shared" si="0"/>
        <v>10</v>
      </c>
      <c r="E16" s="8" t="s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6.5" thickBot="1" x14ac:dyDescent="0.3">
      <c r="A17" s="64"/>
      <c r="B17" s="65" t="s">
        <v>84</v>
      </c>
      <c r="C17" s="65"/>
      <c r="D17" s="111"/>
      <c r="E17" s="6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30" x14ac:dyDescent="0.25">
      <c r="A18" s="14">
        <f>A16+1</f>
        <v>14</v>
      </c>
      <c r="B18" s="116" t="s">
        <v>103</v>
      </c>
      <c r="C18" s="72" t="s">
        <v>52</v>
      </c>
      <c r="D18" s="105">
        <f t="shared" ref="D18:D21" si="1">IF(C18="Sim",10,IF(C18="Sim, Parcial",5,IF(C18="Não",0,"-")))</f>
        <v>10</v>
      </c>
      <c r="E18" s="13" t="s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30" x14ac:dyDescent="0.25">
      <c r="A19" s="11">
        <f>A18+1</f>
        <v>15</v>
      </c>
      <c r="B19" s="117" t="s">
        <v>104</v>
      </c>
      <c r="C19" s="73" t="s">
        <v>52</v>
      </c>
      <c r="D19" s="105">
        <f t="shared" si="1"/>
        <v>10</v>
      </c>
      <c r="E19" s="10" t="s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5">
      <c r="A20" s="11">
        <f>A19+1</f>
        <v>16</v>
      </c>
      <c r="B20" s="140" t="s">
        <v>105</v>
      </c>
      <c r="C20" s="73" t="s">
        <v>52</v>
      </c>
      <c r="D20" s="105">
        <f t="shared" si="1"/>
        <v>10</v>
      </c>
      <c r="E20" s="1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16.5" thickBot="1" x14ac:dyDescent="0.3">
      <c r="A21" s="11">
        <f>A20+1</f>
        <v>17</v>
      </c>
      <c r="B21" s="118" t="s">
        <v>106</v>
      </c>
      <c r="C21" s="73" t="s">
        <v>52</v>
      </c>
      <c r="D21" s="105">
        <f t="shared" si="1"/>
        <v>10</v>
      </c>
      <c r="E21" s="8" t="s"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16.5" thickBot="1" x14ac:dyDescent="0.3">
      <c r="A22" s="64"/>
      <c r="B22" s="65" t="s">
        <v>85</v>
      </c>
      <c r="C22" s="65"/>
      <c r="D22" s="111"/>
      <c r="E22" s="6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14">
        <f>A21+1</f>
        <v>18</v>
      </c>
      <c r="B23" s="119" t="s">
        <v>107</v>
      </c>
      <c r="C23" s="72" t="s">
        <v>52</v>
      </c>
      <c r="D23" s="105">
        <f t="shared" ref="D23:D29" si="2">IF(C23="Sim",10,IF(C23="Sim, Parcial",5,IF(C23="Não",0,"-")))</f>
        <v>10</v>
      </c>
      <c r="E23" s="13" t="s"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 s="11">
        <f>A23+1</f>
        <v>19</v>
      </c>
      <c r="B24" s="120" t="s">
        <v>108</v>
      </c>
      <c r="C24" s="73" t="s">
        <v>52</v>
      </c>
      <c r="D24" s="105">
        <f t="shared" si="2"/>
        <v>10</v>
      </c>
      <c r="E24" s="10" t="s"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25">
      <c r="A25" s="11">
        <f>A24+1</f>
        <v>20</v>
      </c>
      <c r="B25" s="120" t="s">
        <v>109</v>
      </c>
      <c r="C25" s="73" t="s">
        <v>52</v>
      </c>
      <c r="D25" s="105">
        <f t="shared" si="2"/>
        <v>10</v>
      </c>
      <c r="E25" s="10" t="s"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 s="11">
        <f t="shared" ref="A26:A29" si="3">A25+1</f>
        <v>21</v>
      </c>
      <c r="B26" s="120" t="s">
        <v>110</v>
      </c>
      <c r="C26" s="73" t="s">
        <v>52</v>
      </c>
      <c r="D26" s="105">
        <f t="shared" si="2"/>
        <v>10</v>
      </c>
      <c r="E26" s="10" t="s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5">
      <c r="A27" s="11">
        <f t="shared" si="3"/>
        <v>22</v>
      </c>
      <c r="B27" s="121" t="s">
        <v>111</v>
      </c>
      <c r="C27" s="73" t="s">
        <v>52</v>
      </c>
      <c r="D27" s="105">
        <f t="shared" si="2"/>
        <v>10</v>
      </c>
      <c r="E27" s="12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15.6" customHeight="1" x14ac:dyDescent="0.25">
      <c r="A28" s="11">
        <f t="shared" si="3"/>
        <v>23</v>
      </c>
      <c r="B28" s="120" t="s">
        <v>112</v>
      </c>
      <c r="C28" s="73" t="s">
        <v>52</v>
      </c>
      <c r="D28" s="105">
        <f t="shared" si="2"/>
        <v>10</v>
      </c>
      <c r="E28" s="10" t="s"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30.75" thickBot="1" x14ac:dyDescent="0.3">
      <c r="A29" s="9">
        <f t="shared" si="3"/>
        <v>24</v>
      </c>
      <c r="B29" s="122" t="s">
        <v>113</v>
      </c>
      <c r="C29" s="74" t="s">
        <v>52</v>
      </c>
      <c r="D29" s="105">
        <f t="shared" si="2"/>
        <v>10</v>
      </c>
      <c r="E29" s="8" t="s"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16.5" thickBot="1" x14ac:dyDescent="0.3">
      <c r="A30" s="49"/>
      <c r="B30" s="50"/>
      <c r="C30" s="54">
        <f>COUNTIF(C4:C29,"N/A")</f>
        <v>0</v>
      </c>
      <c r="D30" s="75">
        <f>SUM(D4:D29)</f>
        <v>240</v>
      </c>
      <c r="E30" s="5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x14ac:dyDescent="0.25">
      <c r="A43" s="6"/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35" x14ac:dyDescent="0.25">
      <c r="A44" s="6"/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35" x14ac:dyDescent="0.25">
      <c r="A45" s="6"/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35" x14ac:dyDescent="0.25">
      <c r="A46" s="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35" x14ac:dyDescent="0.25">
      <c r="A47" s="6"/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35" x14ac:dyDescent="0.25">
      <c r="A48" s="6"/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6"/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"/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dataValidations disablePrompts="1" count="1">
    <dataValidation type="list" allowBlank="1" showInputMessage="1" showErrorMessage="1" sqref="C18:C21 C23:C29 C11:C16 C4:C9" xr:uid="{00000000-0002-0000-0200-000000000000}">
      <formula1>$K$4:$K$7</formula1>
    </dataValidation>
  </dataValidations>
  <pageMargins left="0.47244094488188981" right="0.43307086614173229" top="0.98425196850393704" bottom="0.98425196850393704" header="0.51181102362204722" footer="0.51181102362204722"/>
  <pageSetup paperSize="9" scale="87" fitToHeight="4" orientation="landscape" r:id="rId1"/>
  <headerFooter alignWithMargins="0">
    <oddHeader>&amp;C&amp;"-,Bold"&amp;16Lista de Verificação da Qualidade
&amp;K09-033 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I58"/>
  <sheetViews>
    <sheetView zoomScaleNormal="100" workbookViewId="0">
      <selection activeCell="B4" sqref="B4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2.5703125" style="4" customWidth="1"/>
    <col min="4" max="4" width="9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184" t="s">
        <v>42</v>
      </c>
      <c r="B1" s="181"/>
      <c r="C1" s="182" t="s">
        <v>78</v>
      </c>
      <c r="D1" s="107">
        <f>D37/(290-C37*10)</f>
        <v>1</v>
      </c>
      <c r="E1" s="108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65" t="s">
        <v>25</v>
      </c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30" x14ac:dyDescent="0.25">
      <c r="A4" s="14">
        <v>1</v>
      </c>
      <c r="B4" s="123" t="s">
        <v>114</v>
      </c>
      <c r="C4" s="78" t="s">
        <v>52</v>
      </c>
      <c r="D4" s="105">
        <f>IF(C4="Sim",10,IF(C4="Sim, Parcial",5,IF(C4="Não",0,"-")))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A5" s="11">
        <v>2</v>
      </c>
      <c r="B5" s="124" t="s">
        <v>115</v>
      </c>
      <c r="C5" s="79" t="s">
        <v>52</v>
      </c>
      <c r="D5" s="105">
        <f t="shared" ref="D5:D12" si="0">IF(C5="Sim",10,IF(C5="Sim, Parcial",5,IF(C5="Não",0,"-")))</f>
        <v>10</v>
      </c>
      <c r="E5" s="10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11">
        <v>3</v>
      </c>
      <c r="B6" s="124" t="s">
        <v>116</v>
      </c>
      <c r="C6" s="79" t="s">
        <v>52</v>
      </c>
      <c r="D6" s="105">
        <f t="shared" si="0"/>
        <v>10</v>
      </c>
      <c r="E6" s="10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5">
      <c r="A7" s="11">
        <v>4</v>
      </c>
      <c r="B7" s="124" t="s">
        <v>117</v>
      </c>
      <c r="C7" s="79" t="s">
        <v>52</v>
      </c>
      <c r="D7" s="105">
        <f t="shared" si="0"/>
        <v>10</v>
      </c>
      <c r="E7" s="10" t="s">
        <v>0</v>
      </c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30" x14ac:dyDescent="0.25">
      <c r="A8" s="11">
        <v>5</v>
      </c>
      <c r="B8" s="124" t="s">
        <v>118</v>
      </c>
      <c r="C8" s="79" t="s">
        <v>52</v>
      </c>
      <c r="D8" s="105">
        <f t="shared" si="0"/>
        <v>10</v>
      </c>
      <c r="E8" s="1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25">
      <c r="A9" s="11">
        <v>6</v>
      </c>
      <c r="B9" s="124" t="s">
        <v>119</v>
      </c>
      <c r="C9" s="79" t="s">
        <v>52</v>
      </c>
      <c r="D9" s="105">
        <f t="shared" si="0"/>
        <v>10</v>
      </c>
      <c r="E9" s="10" t="s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5">
      <c r="A10" s="11">
        <v>7</v>
      </c>
      <c r="B10" s="124" t="s">
        <v>120</v>
      </c>
      <c r="C10" s="79" t="s">
        <v>52</v>
      </c>
      <c r="D10" s="105">
        <f t="shared" si="0"/>
        <v>10</v>
      </c>
      <c r="E10" s="1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11">
        <v>8</v>
      </c>
      <c r="B11" s="124" t="s">
        <v>121</v>
      </c>
      <c r="C11" s="79" t="s">
        <v>52</v>
      </c>
      <c r="D11" s="105">
        <f t="shared" si="0"/>
        <v>10</v>
      </c>
      <c r="E11" s="1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16.5" thickBot="1" x14ac:dyDescent="0.3">
      <c r="A12" s="11">
        <v>9</v>
      </c>
      <c r="B12" s="124" t="s">
        <v>122</v>
      </c>
      <c r="C12" s="79" t="s">
        <v>52</v>
      </c>
      <c r="D12" s="105">
        <f t="shared" si="0"/>
        <v>10</v>
      </c>
      <c r="E12" s="1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16.5" thickBot="1" x14ac:dyDescent="0.3">
      <c r="A13" s="64"/>
      <c r="B13" s="65" t="s">
        <v>123</v>
      </c>
      <c r="C13" s="65"/>
      <c r="D13" s="111"/>
      <c r="E13" s="6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5">
      <c r="A14" s="14">
        <f>A12+1</f>
        <v>10</v>
      </c>
      <c r="B14" s="123" t="s">
        <v>124</v>
      </c>
      <c r="C14" s="78" t="s">
        <v>52</v>
      </c>
      <c r="D14" s="105">
        <f t="shared" ref="D14:D16" si="1">IF(C14="Sim",10,IF(C14="Sim, Parcial",5,IF(C14="Não",0,"-")))</f>
        <v>10</v>
      </c>
      <c r="E14" s="13" t="s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30" x14ac:dyDescent="0.25">
      <c r="A15" s="11">
        <f>A14+1</f>
        <v>11</v>
      </c>
      <c r="B15" s="124" t="s">
        <v>125</v>
      </c>
      <c r="C15" s="79" t="s">
        <v>52</v>
      </c>
      <c r="D15" s="105">
        <f t="shared" si="1"/>
        <v>10</v>
      </c>
      <c r="E15" s="10" t="s"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6.5" thickBot="1" x14ac:dyDescent="0.3">
      <c r="A16" s="11">
        <f>A15+1</f>
        <v>12</v>
      </c>
      <c r="B16" s="124" t="s">
        <v>126</v>
      </c>
      <c r="C16" s="79" t="s">
        <v>52</v>
      </c>
      <c r="D16" s="105">
        <f t="shared" si="1"/>
        <v>10</v>
      </c>
      <c r="E16" s="10" t="s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6.5" thickBot="1" x14ac:dyDescent="0.3">
      <c r="A17" s="64"/>
      <c r="B17" s="65" t="s">
        <v>127</v>
      </c>
      <c r="C17" s="65"/>
      <c r="D17" s="111"/>
      <c r="E17" s="6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25">
      <c r="A18" s="14">
        <f>A16+1</f>
        <v>13</v>
      </c>
      <c r="B18" s="123" t="s">
        <v>128</v>
      </c>
      <c r="C18" s="79" t="s">
        <v>52</v>
      </c>
      <c r="D18" s="105">
        <f t="shared" ref="D18:D21" si="2">IF(C18="Sim",10,IF(C18="Sim, Parcial",5,IF(C18="Não",0,"-")))</f>
        <v>10</v>
      </c>
      <c r="E18" s="13" t="s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30" x14ac:dyDescent="0.25">
      <c r="A19" s="11">
        <f>A18+1</f>
        <v>14</v>
      </c>
      <c r="B19" s="124" t="s">
        <v>129</v>
      </c>
      <c r="C19" s="79" t="s">
        <v>52</v>
      </c>
      <c r="D19" s="105">
        <f t="shared" si="2"/>
        <v>10</v>
      </c>
      <c r="E19" s="10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5">
      <c r="A20" s="11">
        <f t="shared" ref="A20:A21" si="3">A19+1</f>
        <v>15</v>
      </c>
      <c r="B20" s="124" t="s">
        <v>130</v>
      </c>
      <c r="C20" s="79" t="s">
        <v>52</v>
      </c>
      <c r="D20" s="105">
        <f t="shared" si="2"/>
        <v>10</v>
      </c>
      <c r="E20" s="10" t="s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30.75" thickBot="1" x14ac:dyDescent="0.3">
      <c r="A21" s="11">
        <f t="shared" si="3"/>
        <v>16</v>
      </c>
      <c r="B21" s="125" t="s">
        <v>131</v>
      </c>
      <c r="C21" s="79" t="s">
        <v>52</v>
      </c>
      <c r="D21" s="105">
        <f t="shared" si="2"/>
        <v>10</v>
      </c>
      <c r="E21" s="10" t="s"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16.5" thickBot="1" x14ac:dyDescent="0.3">
      <c r="A22" s="64"/>
      <c r="B22" s="77" t="s">
        <v>132</v>
      </c>
      <c r="C22" s="65"/>
      <c r="D22" s="111"/>
      <c r="E22" s="66" t="s"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11">
        <f>A21+1</f>
        <v>17</v>
      </c>
      <c r="B23" s="123" t="s">
        <v>133</v>
      </c>
      <c r="C23" s="79" t="s">
        <v>52</v>
      </c>
      <c r="D23" s="105">
        <f t="shared" ref="D23:D25" si="4">IF(C23="Sim",10,IF(C23="Sim, Parcial",5,IF(C23="Não",0,"-")))</f>
        <v>10</v>
      </c>
      <c r="E23" s="1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 s="11">
        <f>A23+1</f>
        <v>18</v>
      </c>
      <c r="B24" s="124" t="s">
        <v>134</v>
      </c>
      <c r="C24" s="79" t="s">
        <v>52</v>
      </c>
      <c r="D24" s="105">
        <f t="shared" si="4"/>
        <v>10</v>
      </c>
      <c r="E24" s="1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16.5" thickBot="1" x14ac:dyDescent="0.3">
      <c r="A25" s="11">
        <f>A24+1</f>
        <v>19</v>
      </c>
      <c r="B25" s="125" t="s">
        <v>135</v>
      </c>
      <c r="C25" s="79" t="s">
        <v>52</v>
      </c>
      <c r="D25" s="105">
        <f t="shared" si="4"/>
        <v>10</v>
      </c>
      <c r="E25" s="12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16.5" thickBot="1" x14ac:dyDescent="0.3">
      <c r="A26" s="64"/>
      <c r="B26" s="65" t="s">
        <v>136</v>
      </c>
      <c r="C26" s="65"/>
      <c r="D26" s="111"/>
      <c r="E26" s="6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5">
      <c r="A27" s="14">
        <f>A25+1</f>
        <v>20</v>
      </c>
      <c r="B27" s="136" t="s">
        <v>137</v>
      </c>
      <c r="C27" s="79" t="s">
        <v>52</v>
      </c>
      <c r="D27" s="105">
        <f t="shared" ref="D27:D36" si="5">IF(C27="Sim",10,IF(C27="Sim, Parcial",5,IF(C27="Não",0,"-")))</f>
        <v>10</v>
      </c>
      <c r="E27" s="13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30" x14ac:dyDescent="0.25">
      <c r="A28" s="11">
        <f>A27+1</f>
        <v>21</v>
      </c>
      <c r="B28" s="87" t="s">
        <v>138</v>
      </c>
      <c r="C28" s="138" t="s">
        <v>52</v>
      </c>
      <c r="D28" s="105">
        <f t="shared" si="5"/>
        <v>10</v>
      </c>
      <c r="E28" s="1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30" x14ac:dyDescent="0.25">
      <c r="A29" s="11">
        <f t="shared" ref="A29:A36" si="6">A28+1</f>
        <v>22</v>
      </c>
      <c r="B29" s="87" t="s">
        <v>139</v>
      </c>
      <c r="C29" s="79" t="s">
        <v>52</v>
      </c>
      <c r="D29" s="105">
        <f t="shared" si="5"/>
        <v>10</v>
      </c>
      <c r="E29" s="1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25">
      <c r="A30" s="11">
        <f t="shared" si="6"/>
        <v>23</v>
      </c>
      <c r="B30" s="87" t="s">
        <v>140</v>
      </c>
      <c r="C30" s="79" t="s">
        <v>52</v>
      </c>
      <c r="D30" s="105">
        <f t="shared" si="5"/>
        <v>10</v>
      </c>
      <c r="E30" s="12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 s="11">
        <f t="shared" si="6"/>
        <v>24</v>
      </c>
      <c r="B31" s="87" t="s">
        <v>141</v>
      </c>
      <c r="C31" s="79" t="s">
        <v>52</v>
      </c>
      <c r="D31" s="105">
        <f t="shared" si="5"/>
        <v>10</v>
      </c>
      <c r="E31" s="12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x14ac:dyDescent="0.25">
      <c r="A32" s="11">
        <f t="shared" si="6"/>
        <v>25</v>
      </c>
      <c r="B32" s="87" t="s">
        <v>142</v>
      </c>
      <c r="C32" s="79" t="s">
        <v>52</v>
      </c>
      <c r="D32" s="105">
        <f t="shared" si="5"/>
        <v>10</v>
      </c>
      <c r="E32" s="12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30" x14ac:dyDescent="0.25">
      <c r="A33" s="11">
        <f t="shared" si="6"/>
        <v>26</v>
      </c>
      <c r="B33" s="87" t="s">
        <v>143</v>
      </c>
      <c r="C33" s="79" t="s">
        <v>52</v>
      </c>
      <c r="D33" s="105">
        <f t="shared" si="5"/>
        <v>10</v>
      </c>
      <c r="E33" s="12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33" customHeight="1" x14ac:dyDescent="0.25">
      <c r="A34" s="11">
        <f t="shared" si="6"/>
        <v>27</v>
      </c>
      <c r="B34" s="87" t="s">
        <v>144</v>
      </c>
      <c r="C34" s="79" t="s">
        <v>52</v>
      </c>
      <c r="D34" s="105">
        <f t="shared" si="5"/>
        <v>10</v>
      </c>
      <c r="E34" s="1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5">
      <c r="A35" s="11">
        <f t="shared" si="6"/>
        <v>28</v>
      </c>
      <c r="B35" s="87" t="s">
        <v>145</v>
      </c>
      <c r="C35" s="79" t="s">
        <v>52</v>
      </c>
      <c r="D35" s="105">
        <f t="shared" si="5"/>
        <v>10</v>
      </c>
      <c r="E35" s="10" t="s"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30.75" thickBot="1" x14ac:dyDescent="0.3">
      <c r="A36" s="9">
        <f t="shared" si="6"/>
        <v>29</v>
      </c>
      <c r="B36" s="88" t="s">
        <v>146</v>
      </c>
      <c r="C36" s="80" t="s">
        <v>52</v>
      </c>
      <c r="D36" s="110">
        <f t="shared" si="5"/>
        <v>10</v>
      </c>
      <c r="E36" s="8" t="s">
        <v>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16.5" hidden="1" thickBot="1" x14ac:dyDescent="0.3">
      <c r="A37" s="49"/>
      <c r="B37" s="50"/>
      <c r="C37" s="54">
        <f>COUNTIF(C4:C36,"N/A")</f>
        <v>0</v>
      </c>
      <c r="D37" s="75">
        <f>SUM(D4:D36)</f>
        <v>290</v>
      </c>
      <c r="E37" s="5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x14ac:dyDescent="0.25">
      <c r="A43" s="6"/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x14ac:dyDescent="0.25">
      <c r="A44" s="6"/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x14ac:dyDescent="0.25">
      <c r="A45" s="6"/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x14ac:dyDescent="0.25">
      <c r="A46" s="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x14ac:dyDescent="0.25">
      <c r="A47" s="6"/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x14ac:dyDescent="0.25">
      <c r="A48" s="6"/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x14ac:dyDescent="0.25">
      <c r="A49" s="6"/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x14ac:dyDescent="0.25">
      <c r="A50" s="6"/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35" x14ac:dyDescent="0.25">
      <c r="A51" s="6"/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35" x14ac:dyDescent="0.25">
      <c r="A52" s="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35" x14ac:dyDescent="0.25">
      <c r="A53" s="6"/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35" x14ac:dyDescent="0.25">
      <c r="A54" s="6"/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35" x14ac:dyDescent="0.25">
      <c r="A55" s="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35" x14ac:dyDescent="0.25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35" x14ac:dyDescent="0.25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35" x14ac:dyDescent="0.25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dataValidations disablePrompts="1" count="1">
    <dataValidation type="list" allowBlank="1" showInputMessage="1" showErrorMessage="1" sqref="C18:C21 C14:C16 C4:C12 C23:C36" xr:uid="{00000000-0002-0000-0300-000000000000}">
      <formula1>$K$4:$K$7</formula1>
    </dataValidation>
  </dataValidations>
  <pageMargins left="0.47244094488188981" right="0.43307086614173229" top="0.98425196850393704" bottom="0.98425196850393704" header="0.51181102362204722" footer="0.51181102362204722"/>
  <pageSetup paperSize="9" scale="87" fitToHeight="4" orientation="landscape" r:id="rId1"/>
  <headerFooter alignWithMargins="0">
    <oddHeader>&amp;C&amp;"-,Bold"&amp;16Lista de Verificação da Qualidade
&amp;K09-035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I42"/>
  <sheetViews>
    <sheetView zoomScaleNormal="100" workbookViewId="0">
      <selection activeCell="B4" sqref="B4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2.5703125" style="4" customWidth="1"/>
    <col min="4" max="4" width="9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184" t="s">
        <v>43</v>
      </c>
      <c r="B1" s="181"/>
      <c r="C1" s="182" t="s">
        <v>78</v>
      </c>
      <c r="D1" s="107">
        <f>D21/(140-C21*10)</f>
        <v>1</v>
      </c>
      <c r="E1" s="108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77" t="s">
        <v>89</v>
      </c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1" customHeight="1" x14ac:dyDescent="0.25">
      <c r="A4" s="14">
        <v>1</v>
      </c>
      <c r="B4" s="123" t="s">
        <v>147</v>
      </c>
      <c r="C4" s="112" t="s">
        <v>52</v>
      </c>
      <c r="D4" s="105">
        <f>IF(C4="Sim",10,IF(C4="Sim, Parcial",5,IF(C4="Não",0,"-")))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30" x14ac:dyDescent="0.25">
      <c r="A5" s="11">
        <v>2</v>
      </c>
      <c r="B5" s="124" t="s">
        <v>148</v>
      </c>
      <c r="C5" s="73" t="s">
        <v>52</v>
      </c>
      <c r="D5" s="105">
        <f t="shared" ref="D5:D6" si="0">IF(C5="Sim",10,IF(C5="Sim, Parcial",5,IF(C5="Não",0,"-")))</f>
        <v>10</v>
      </c>
      <c r="E5" s="10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16.5" thickBot="1" x14ac:dyDescent="0.3">
      <c r="A6" s="11">
        <v>3</v>
      </c>
      <c r="B6" s="124" t="s">
        <v>149</v>
      </c>
      <c r="C6" s="74" t="s">
        <v>52</v>
      </c>
      <c r="D6" s="105">
        <f t="shared" si="0"/>
        <v>10</v>
      </c>
      <c r="E6" s="10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16.5" thickBot="1" x14ac:dyDescent="0.3">
      <c r="A7" s="64"/>
      <c r="B7" s="77" t="s">
        <v>150</v>
      </c>
      <c r="C7" s="65"/>
      <c r="D7" s="111"/>
      <c r="E7" s="66"/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x14ac:dyDescent="0.25">
      <c r="A8" s="14">
        <f>A6+1</f>
        <v>4</v>
      </c>
      <c r="B8" s="123" t="s">
        <v>151</v>
      </c>
      <c r="C8" s="112" t="s">
        <v>52</v>
      </c>
      <c r="D8" s="105">
        <f t="shared" ref="D8:D13" si="1">IF(C8="Sim",10,IF(C8="Sim, Parcial",5,IF(C8="Não",0,"-")))</f>
        <v>10</v>
      </c>
      <c r="E8" s="10" t="s"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25">
      <c r="A9" s="11">
        <f>A8+1</f>
        <v>5</v>
      </c>
      <c r="B9" s="126" t="s">
        <v>152</v>
      </c>
      <c r="C9" s="73" t="s">
        <v>52</v>
      </c>
      <c r="D9" s="105">
        <f t="shared" si="1"/>
        <v>10</v>
      </c>
      <c r="E9" s="1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30" x14ac:dyDescent="0.25">
      <c r="A10" s="11">
        <f t="shared" ref="A10:A13" si="2">A9+1</f>
        <v>6</v>
      </c>
      <c r="B10" s="126" t="s">
        <v>153</v>
      </c>
      <c r="C10" s="73" t="s">
        <v>52</v>
      </c>
      <c r="D10" s="105">
        <f t="shared" si="1"/>
        <v>10</v>
      </c>
      <c r="E10" s="1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11">
        <f t="shared" si="2"/>
        <v>7</v>
      </c>
      <c r="B11" s="126" t="s">
        <v>154</v>
      </c>
      <c r="C11" s="73" t="s">
        <v>52</v>
      </c>
      <c r="D11" s="105">
        <f t="shared" si="1"/>
        <v>10</v>
      </c>
      <c r="E11" s="1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11">
        <f t="shared" si="2"/>
        <v>8</v>
      </c>
      <c r="B12" s="124" t="s">
        <v>155</v>
      </c>
      <c r="C12" s="73" t="s">
        <v>52</v>
      </c>
      <c r="D12" s="105">
        <f t="shared" si="1"/>
        <v>10</v>
      </c>
      <c r="E12" s="10" t="s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16.5" thickBot="1" x14ac:dyDescent="0.3">
      <c r="A13" s="11">
        <f t="shared" si="2"/>
        <v>9</v>
      </c>
      <c r="B13" s="124" t="s">
        <v>156</v>
      </c>
      <c r="C13" s="73" t="s">
        <v>52</v>
      </c>
      <c r="D13" s="105">
        <f t="shared" si="1"/>
        <v>10</v>
      </c>
      <c r="E13" s="10" t="s"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6.5" thickBot="1" x14ac:dyDescent="0.3">
      <c r="A14" s="64"/>
      <c r="B14" s="77" t="s">
        <v>157</v>
      </c>
      <c r="C14" s="65"/>
      <c r="D14" s="111"/>
      <c r="E14" s="6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25">
      <c r="A15" s="14">
        <f>A13+1</f>
        <v>10</v>
      </c>
      <c r="B15" s="123" t="s">
        <v>158</v>
      </c>
      <c r="C15" s="112" t="s">
        <v>52</v>
      </c>
      <c r="D15" s="105">
        <f t="shared" ref="D15:D17" si="3">IF(C15="Sim",10,IF(C15="Sim, Parcial",5,IF(C15="Não",0,"-")))</f>
        <v>10</v>
      </c>
      <c r="E15" s="13" t="s"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25">
      <c r="A16" s="11">
        <f>A15+1</f>
        <v>11</v>
      </c>
      <c r="B16" s="124" t="s">
        <v>159</v>
      </c>
      <c r="C16" s="73" t="s">
        <v>52</v>
      </c>
      <c r="D16" s="105">
        <f t="shared" si="3"/>
        <v>10</v>
      </c>
      <c r="E16" s="10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6.5" thickBot="1" x14ac:dyDescent="0.3">
      <c r="A17" s="11">
        <f>A16+1</f>
        <v>12</v>
      </c>
      <c r="B17" s="125" t="s">
        <v>160</v>
      </c>
      <c r="C17" s="73" t="s">
        <v>52</v>
      </c>
      <c r="D17" s="105">
        <f t="shared" si="3"/>
        <v>10</v>
      </c>
      <c r="E17" s="10" t="s"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16.5" thickBot="1" x14ac:dyDescent="0.3">
      <c r="A18" s="64"/>
      <c r="B18" s="77" t="s">
        <v>88</v>
      </c>
      <c r="C18" s="65"/>
      <c r="D18" s="111"/>
      <c r="E18" s="66" t="s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5">
      <c r="A19" s="14">
        <f>A17+1</f>
        <v>13</v>
      </c>
      <c r="B19" s="123" t="s">
        <v>161</v>
      </c>
      <c r="C19" s="112" t="s">
        <v>52</v>
      </c>
      <c r="D19" s="105">
        <f t="shared" ref="D19:D20" si="4">IF(C19="Sim",10,IF(C19="Sim, Parcial",5,IF(C19="Não",0,"-")))</f>
        <v>10</v>
      </c>
      <c r="E19" s="1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16.5" thickBot="1" x14ac:dyDescent="0.3">
      <c r="A20" s="9">
        <f>A19+1</f>
        <v>14</v>
      </c>
      <c r="B20" s="125" t="s">
        <v>162</v>
      </c>
      <c r="C20" s="74" t="s">
        <v>52</v>
      </c>
      <c r="D20" s="110">
        <f t="shared" si="4"/>
        <v>10</v>
      </c>
      <c r="E20" s="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16.5" hidden="1" thickBot="1" x14ac:dyDescent="0.3">
      <c r="A21" s="49"/>
      <c r="B21" s="50"/>
      <c r="C21" s="54">
        <f>COUNTIF(C4:C20,"N/A")</f>
        <v>0</v>
      </c>
      <c r="D21" s="75">
        <f>SUM(D4:D20)</f>
        <v>140</v>
      </c>
      <c r="E21" s="5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25">
      <c r="A22" s="6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6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5">
      <c r="A27" s="6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x14ac:dyDescent="0.25">
      <c r="A28" s="6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x14ac:dyDescent="0.25">
      <c r="A29" s="6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25">
      <c r="A30" s="6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35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35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35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35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35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35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35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35" x14ac:dyDescent="0.25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dataValidations disablePrompts="1" count="1">
    <dataValidation type="list" allowBlank="1" showInputMessage="1" showErrorMessage="1" sqref="C4:C6 C8:C13 C15:C17 C19:C20" xr:uid="{00000000-0002-0000-0400-000000000000}">
      <formula1>$K$4:$K$7</formula1>
    </dataValidation>
  </dataValidations>
  <pageMargins left="0.47244094488188981" right="0.43307086614173229" top="0.98425196850393704" bottom="0.98425196850393704" header="0.51181102362204722" footer="0.51181102362204722"/>
  <pageSetup paperSize="9" scale="87" fitToHeight="4" orientation="landscape" r:id="rId1"/>
  <headerFooter alignWithMargins="0">
    <oddHeader>&amp;C&amp;"-,Bold"&amp;18Lista de Verificação da Qualidade
  &amp;KC45C09&lt;Nome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I57"/>
  <sheetViews>
    <sheetView zoomScaleNormal="100" workbookViewId="0">
      <selection activeCell="B25" sqref="B25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2.28515625" style="4" customWidth="1"/>
    <col min="4" max="4" width="9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184" t="s">
        <v>44</v>
      </c>
      <c r="B1" s="181"/>
      <c r="C1" s="182" t="s">
        <v>78</v>
      </c>
      <c r="D1" s="107">
        <f>D36/(300-C36*10)</f>
        <v>1</v>
      </c>
      <c r="E1" s="108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77" t="s">
        <v>163</v>
      </c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6.25" x14ac:dyDescent="0.25">
      <c r="A4" s="14">
        <v>1</v>
      </c>
      <c r="B4" s="81" t="s">
        <v>164</v>
      </c>
      <c r="C4" s="79">
        <v>10</v>
      </c>
      <c r="D4" s="109">
        <f t="shared" ref="D4:D5" si="0">C4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A5" s="11">
        <v>2</v>
      </c>
      <c r="B5" s="82" t="s">
        <v>165</v>
      </c>
      <c r="C5" s="79">
        <v>10</v>
      </c>
      <c r="D5" s="109">
        <f t="shared" si="0"/>
        <v>10</v>
      </c>
      <c r="E5" s="83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11">
        <v>3</v>
      </c>
      <c r="B6" s="82" t="s">
        <v>166</v>
      </c>
      <c r="C6" s="79" t="s">
        <v>52</v>
      </c>
      <c r="D6" s="105">
        <f>IF(C6="Sim",10,IF(C6="Sim, Parcial",5,IF(C6="Não",0,"-")))</f>
        <v>10</v>
      </c>
      <c r="E6" s="83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5">
      <c r="A7" s="11">
        <v>4</v>
      </c>
      <c r="B7" s="82" t="s">
        <v>167</v>
      </c>
      <c r="C7" s="79" t="s">
        <v>52</v>
      </c>
      <c r="D7" s="105">
        <f t="shared" ref="D7:D14" si="1">IF(C7="Sim",10,IF(C7="Sim, Parcial",5,IF(C7="Não",0,"-")))</f>
        <v>10</v>
      </c>
      <c r="E7" s="83" t="s">
        <v>0</v>
      </c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x14ac:dyDescent="0.25">
      <c r="A8" s="11">
        <v>5</v>
      </c>
      <c r="B8" s="82" t="s">
        <v>168</v>
      </c>
      <c r="C8" s="79" t="s">
        <v>52</v>
      </c>
      <c r="D8" s="105">
        <f t="shared" si="1"/>
        <v>10</v>
      </c>
      <c r="E8" s="8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25">
      <c r="A9" s="11">
        <v>6</v>
      </c>
      <c r="B9" s="82" t="s">
        <v>169</v>
      </c>
      <c r="C9" s="79" t="s">
        <v>52</v>
      </c>
      <c r="D9" s="105">
        <f t="shared" si="1"/>
        <v>10</v>
      </c>
      <c r="E9" s="83" t="s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5">
      <c r="A10" s="11">
        <v>7</v>
      </c>
      <c r="B10" s="82" t="s">
        <v>170</v>
      </c>
      <c r="C10" s="79" t="s">
        <v>52</v>
      </c>
      <c r="D10" s="105">
        <f t="shared" si="1"/>
        <v>10</v>
      </c>
      <c r="E10" s="8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11">
        <v>8</v>
      </c>
      <c r="B11" s="82" t="s">
        <v>171</v>
      </c>
      <c r="C11" s="79" t="s">
        <v>52</v>
      </c>
      <c r="D11" s="105">
        <f t="shared" si="1"/>
        <v>10</v>
      </c>
      <c r="E11" s="8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11">
        <v>9</v>
      </c>
      <c r="B12" s="82" t="s">
        <v>172</v>
      </c>
      <c r="C12" s="79" t="s">
        <v>52</v>
      </c>
      <c r="D12" s="105">
        <f t="shared" si="1"/>
        <v>10</v>
      </c>
      <c r="E12" s="8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25">
      <c r="A13" s="11">
        <v>10</v>
      </c>
      <c r="B13" s="82" t="s">
        <v>173</v>
      </c>
      <c r="C13" s="79" t="s">
        <v>52</v>
      </c>
      <c r="D13" s="105">
        <f t="shared" si="1"/>
        <v>10</v>
      </c>
      <c r="E13" s="8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30.75" customHeight="1" thickBot="1" x14ac:dyDescent="0.3">
      <c r="A14" s="11">
        <v>11</v>
      </c>
      <c r="B14" s="82" t="s">
        <v>174</v>
      </c>
      <c r="C14" s="79" t="s">
        <v>52</v>
      </c>
      <c r="D14" s="105">
        <f t="shared" si="1"/>
        <v>10</v>
      </c>
      <c r="E14" s="8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16.5" thickBot="1" x14ac:dyDescent="0.3">
      <c r="A15" s="64"/>
      <c r="B15" s="77" t="s">
        <v>175</v>
      </c>
      <c r="C15" s="65"/>
      <c r="D15" s="111"/>
      <c r="E15" s="6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25">
      <c r="A16" s="14">
        <f>A14+1</f>
        <v>12</v>
      </c>
      <c r="B16" s="81" t="s">
        <v>176</v>
      </c>
      <c r="C16" s="79" t="s">
        <v>52</v>
      </c>
      <c r="D16" s="105">
        <f t="shared" ref="D16:D29" si="2">IF(C16="Sim",10,IF(C16="Sim, Parcial",5,IF(C16="Não",0,"-")))</f>
        <v>10</v>
      </c>
      <c r="E16" s="84" t="s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x14ac:dyDescent="0.25">
      <c r="A17" s="11">
        <f>A16+1</f>
        <v>13</v>
      </c>
      <c r="B17" s="82" t="s">
        <v>177</v>
      </c>
      <c r="C17" s="79" t="s">
        <v>52</v>
      </c>
      <c r="D17" s="105">
        <f t="shared" si="2"/>
        <v>10</v>
      </c>
      <c r="E17" s="83" t="s"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25">
      <c r="A18" s="11">
        <f>A17+1</f>
        <v>14</v>
      </c>
      <c r="B18" s="82" t="s">
        <v>178</v>
      </c>
      <c r="C18" s="79" t="s">
        <v>52</v>
      </c>
      <c r="D18" s="105">
        <f t="shared" si="2"/>
        <v>10</v>
      </c>
      <c r="E18" s="83" t="s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5">
      <c r="A19" s="11">
        <f>A18+1</f>
        <v>15</v>
      </c>
      <c r="B19" s="82" t="s">
        <v>179</v>
      </c>
      <c r="C19" s="79" t="s">
        <v>52</v>
      </c>
      <c r="D19" s="105">
        <f t="shared" si="2"/>
        <v>10</v>
      </c>
      <c r="E19" s="83" t="s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5">
      <c r="A20" s="11">
        <f>A19+1</f>
        <v>16</v>
      </c>
      <c r="B20" s="82" t="s">
        <v>180</v>
      </c>
      <c r="C20" s="92" t="s">
        <v>52</v>
      </c>
      <c r="D20" s="105">
        <f t="shared" si="2"/>
        <v>10</v>
      </c>
      <c r="E20" s="8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x14ac:dyDescent="0.25">
      <c r="A21" s="11">
        <f t="shared" ref="A21:A29" si="3">A20+1</f>
        <v>17</v>
      </c>
      <c r="B21" s="82" t="s">
        <v>181</v>
      </c>
      <c r="C21" s="92" t="s">
        <v>52</v>
      </c>
      <c r="D21" s="105">
        <f t="shared" si="2"/>
        <v>10</v>
      </c>
      <c r="E21" s="8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25">
      <c r="A22" s="11">
        <f t="shared" si="3"/>
        <v>18</v>
      </c>
      <c r="B22" s="82" t="s">
        <v>182</v>
      </c>
      <c r="C22" s="79" t="s">
        <v>52</v>
      </c>
      <c r="D22" s="105">
        <f t="shared" si="2"/>
        <v>10</v>
      </c>
      <c r="E22" s="8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11">
        <f t="shared" si="3"/>
        <v>19</v>
      </c>
      <c r="B23" s="82" t="s">
        <v>183</v>
      </c>
      <c r="C23" s="79" t="s">
        <v>52</v>
      </c>
      <c r="D23" s="105">
        <f t="shared" si="2"/>
        <v>10</v>
      </c>
      <c r="E23" s="8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 s="11">
        <f t="shared" si="3"/>
        <v>20</v>
      </c>
      <c r="B24" s="82" t="s">
        <v>184</v>
      </c>
      <c r="C24" s="79" t="s">
        <v>52</v>
      </c>
      <c r="D24" s="105">
        <f t="shared" si="2"/>
        <v>10</v>
      </c>
      <c r="E24" s="8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30" x14ac:dyDescent="0.25">
      <c r="A25" s="11">
        <f t="shared" si="3"/>
        <v>21</v>
      </c>
      <c r="B25" s="82" t="s">
        <v>185</v>
      </c>
      <c r="C25" s="79" t="s">
        <v>52</v>
      </c>
      <c r="D25" s="105">
        <f t="shared" si="2"/>
        <v>10</v>
      </c>
      <c r="E25" s="8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 s="11">
        <f t="shared" si="3"/>
        <v>22</v>
      </c>
      <c r="B26" s="82" t="s">
        <v>186</v>
      </c>
      <c r="C26" s="79" t="s">
        <v>52</v>
      </c>
      <c r="D26" s="105">
        <f t="shared" si="2"/>
        <v>10</v>
      </c>
      <c r="E26" s="83" t="s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5">
      <c r="A27" s="11">
        <f t="shared" si="3"/>
        <v>23</v>
      </c>
      <c r="B27" s="82" t="s">
        <v>187</v>
      </c>
      <c r="C27" s="92" t="s">
        <v>52</v>
      </c>
      <c r="D27" s="105">
        <f t="shared" si="2"/>
        <v>10</v>
      </c>
      <c r="E27" s="83" t="s"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x14ac:dyDescent="0.25">
      <c r="A28" s="11">
        <f t="shared" si="3"/>
        <v>24</v>
      </c>
      <c r="B28" s="82" t="s">
        <v>188</v>
      </c>
      <c r="C28" s="92" t="s">
        <v>52</v>
      </c>
      <c r="D28" s="105">
        <f t="shared" si="2"/>
        <v>10</v>
      </c>
      <c r="E28" s="8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16.5" thickBot="1" x14ac:dyDescent="0.3">
      <c r="A29" s="11">
        <f t="shared" si="3"/>
        <v>25</v>
      </c>
      <c r="B29" s="82" t="s">
        <v>189</v>
      </c>
      <c r="C29" s="79" t="s">
        <v>52</v>
      </c>
      <c r="D29" s="105">
        <f t="shared" si="2"/>
        <v>10</v>
      </c>
      <c r="E29" s="8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16.5" thickBot="1" x14ac:dyDescent="0.3">
      <c r="A30" s="64"/>
      <c r="B30" s="77" t="s">
        <v>190</v>
      </c>
      <c r="C30" s="65"/>
      <c r="D30" s="111"/>
      <c r="E30" s="6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 s="14">
        <f>A29+1</f>
        <v>26</v>
      </c>
      <c r="B31" s="81" t="s">
        <v>191</v>
      </c>
      <c r="C31" s="79" t="s">
        <v>52</v>
      </c>
      <c r="D31" s="105">
        <f t="shared" ref="D31:D35" si="4">IF(C31="Sim",10,IF(C31="Sim, Parcial",5,IF(C31="Não",0,"-")))</f>
        <v>10</v>
      </c>
      <c r="E31" s="84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x14ac:dyDescent="0.25">
      <c r="A32" s="11">
        <f>A31+1</f>
        <v>27</v>
      </c>
      <c r="B32" s="87" t="s">
        <v>192</v>
      </c>
      <c r="C32" s="79" t="s">
        <v>52</v>
      </c>
      <c r="D32" s="105">
        <f t="shared" si="4"/>
        <v>10</v>
      </c>
      <c r="E32" s="8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25">
      <c r="A33" s="11">
        <f t="shared" ref="A33:A35" si="5">A32+1</f>
        <v>28</v>
      </c>
      <c r="B33" s="87" t="s">
        <v>193</v>
      </c>
      <c r="C33" s="79" t="s">
        <v>52</v>
      </c>
      <c r="D33" s="105">
        <f t="shared" si="4"/>
        <v>10</v>
      </c>
      <c r="E33" s="8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25">
      <c r="A34" s="11">
        <f t="shared" si="5"/>
        <v>29</v>
      </c>
      <c r="B34" s="87" t="s">
        <v>194</v>
      </c>
      <c r="C34" s="79" t="s">
        <v>52</v>
      </c>
      <c r="D34" s="105">
        <f t="shared" si="4"/>
        <v>10</v>
      </c>
      <c r="E34" s="8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16.5" thickBot="1" x14ac:dyDescent="0.3">
      <c r="A35" s="9">
        <f t="shared" si="5"/>
        <v>30</v>
      </c>
      <c r="B35" s="88" t="s">
        <v>195</v>
      </c>
      <c r="C35" s="80" t="s">
        <v>52</v>
      </c>
      <c r="D35" s="110">
        <f t="shared" si="4"/>
        <v>10</v>
      </c>
      <c r="E35" s="8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16.5" hidden="1" thickBot="1" x14ac:dyDescent="0.3">
      <c r="A36" s="49"/>
      <c r="B36" s="90"/>
      <c r="C36" s="54">
        <f>COUNTIF(C4:C35,"N/A")</f>
        <v>0</v>
      </c>
      <c r="D36" s="75">
        <f>SUM(D4:D35)</f>
        <v>300</v>
      </c>
      <c r="E36" s="9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x14ac:dyDescent="0.25">
      <c r="A43" s="6"/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x14ac:dyDescent="0.25">
      <c r="A44" s="6"/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x14ac:dyDescent="0.25">
      <c r="A45" s="6"/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x14ac:dyDescent="0.25">
      <c r="A46" s="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x14ac:dyDescent="0.25">
      <c r="A47" s="6"/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x14ac:dyDescent="0.25">
      <c r="A48" s="6"/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17" x14ac:dyDescent="0.25">
      <c r="A49" s="6"/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"/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6"/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6"/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6"/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dataValidations disablePrompts="1" count="1">
    <dataValidation type="list" allowBlank="1" showInputMessage="1" showErrorMessage="1" sqref="C16:C35 C6:C14" xr:uid="{00000000-0002-0000-0500-000000000000}">
      <formula1>$K$4:$K$7</formula1>
    </dataValidation>
  </dataValidations>
  <pageMargins left="0.47244094488188981" right="0.43307086614173229" top="1.1023622047244095" bottom="0.98425196850393704" header="0.51181102362204722" footer="0.51181102362204722"/>
  <pageSetup paperSize="9" scale="87" fitToHeight="4" orientation="landscape" r:id="rId1"/>
  <headerFooter alignWithMargins="0">
    <oddHeader>&amp;C&amp;"-,Bold"&amp;16Lista de Verificação da Qualidade
&amp;K09-034 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I51"/>
  <sheetViews>
    <sheetView zoomScaleNormal="100" workbookViewId="0">
      <selection activeCell="B4" sqref="B4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3.42578125" style="4" customWidth="1"/>
    <col min="4" max="4" width="9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55" t="s">
        <v>45</v>
      </c>
      <c r="B1" s="181"/>
      <c r="C1" s="182" t="s">
        <v>78</v>
      </c>
      <c r="D1" s="107">
        <f>D30/(230-C30*10)</f>
        <v>1</v>
      </c>
      <c r="E1" s="108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141" t="s">
        <v>196</v>
      </c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6.25" x14ac:dyDescent="0.25">
      <c r="A4" s="14">
        <v>1</v>
      </c>
      <c r="B4" s="81" t="s">
        <v>197</v>
      </c>
      <c r="C4" s="79" t="s">
        <v>52</v>
      </c>
      <c r="D4" s="105">
        <f>IF(C4="Sim",10,IF(C4="Sim, Parcial",5,IF(C4="Não",0,"-")))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A5" s="11">
        <v>2</v>
      </c>
      <c r="B5" s="82" t="s">
        <v>198</v>
      </c>
      <c r="C5" s="79" t="s">
        <v>52</v>
      </c>
      <c r="D5" s="105">
        <f t="shared" ref="D5:D8" si="0">IF(C5="Sim",10,IF(C5="Sim, Parcial",5,IF(C5="Não",0,"-")))</f>
        <v>10</v>
      </c>
      <c r="E5" s="83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11">
        <v>3</v>
      </c>
      <c r="B6" s="82" t="s">
        <v>199</v>
      </c>
      <c r="C6" s="79" t="s">
        <v>52</v>
      </c>
      <c r="D6" s="105">
        <f t="shared" si="0"/>
        <v>10</v>
      </c>
      <c r="E6" s="83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0" x14ac:dyDescent="0.25">
      <c r="A7" s="11">
        <v>4</v>
      </c>
      <c r="B7" s="82" t="s">
        <v>200</v>
      </c>
      <c r="C7" s="79" t="s">
        <v>52</v>
      </c>
      <c r="D7" s="105">
        <f t="shared" si="0"/>
        <v>10</v>
      </c>
      <c r="E7" s="83" t="s">
        <v>0</v>
      </c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6.5" thickBot="1" x14ac:dyDescent="0.3">
      <c r="A8" s="11">
        <v>5</v>
      </c>
      <c r="B8" s="82" t="s">
        <v>201</v>
      </c>
      <c r="C8" s="79" t="s">
        <v>52</v>
      </c>
      <c r="D8" s="105">
        <f t="shared" si="0"/>
        <v>10</v>
      </c>
      <c r="E8" s="8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5" thickBot="1" x14ac:dyDescent="0.3">
      <c r="A9" s="64"/>
      <c r="B9" s="141" t="s">
        <v>202</v>
      </c>
      <c r="C9" s="65"/>
      <c r="D9" s="111"/>
      <c r="E9" s="6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9.45" customHeight="1" x14ac:dyDescent="0.25">
      <c r="A10" s="14">
        <f>A8+1</f>
        <v>6</v>
      </c>
      <c r="B10" s="81" t="s">
        <v>203</v>
      </c>
      <c r="C10" s="79" t="s">
        <v>52</v>
      </c>
      <c r="D10" s="105">
        <f t="shared" ref="D10:D15" si="1">IF(C10="Sim",10,IF(C10="Sim, Parcial",5,IF(C10="Não",0,"-")))</f>
        <v>10</v>
      </c>
      <c r="E10" s="84" t="s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11">
        <f>A10+1</f>
        <v>7</v>
      </c>
      <c r="B11" s="82" t="s">
        <v>204</v>
      </c>
      <c r="C11" s="79" t="s">
        <v>52</v>
      </c>
      <c r="D11" s="105">
        <f t="shared" si="1"/>
        <v>10</v>
      </c>
      <c r="E11" s="83" t="s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11">
        <f>A11+1</f>
        <v>8</v>
      </c>
      <c r="B12" s="82" t="s">
        <v>205</v>
      </c>
      <c r="C12" s="79" t="s">
        <v>52</v>
      </c>
      <c r="D12" s="105">
        <f t="shared" si="1"/>
        <v>10</v>
      </c>
      <c r="E12" s="83" t="s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25">
      <c r="A13" s="11">
        <f>A12+1</f>
        <v>9</v>
      </c>
      <c r="B13" s="82" t="s">
        <v>206</v>
      </c>
      <c r="C13" s="79" t="s">
        <v>52</v>
      </c>
      <c r="D13" s="105">
        <f t="shared" si="1"/>
        <v>10</v>
      </c>
      <c r="E13" s="83" t="s"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30" x14ac:dyDescent="0.25">
      <c r="A14" s="11">
        <f>A13+1</f>
        <v>10</v>
      </c>
      <c r="B14" s="82" t="s">
        <v>207</v>
      </c>
      <c r="C14" s="92" t="s">
        <v>52</v>
      </c>
      <c r="D14" s="105">
        <f t="shared" si="1"/>
        <v>10</v>
      </c>
      <c r="E14" s="8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16.5" thickBot="1" x14ac:dyDescent="0.3">
      <c r="A15" s="11">
        <f t="shared" ref="A15:A20" si="2">A14+1</f>
        <v>11</v>
      </c>
      <c r="B15" s="82" t="s">
        <v>208</v>
      </c>
      <c r="C15" s="92" t="s">
        <v>52</v>
      </c>
      <c r="D15" s="105">
        <f t="shared" si="1"/>
        <v>10</v>
      </c>
      <c r="E15" s="8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6.5" thickBot="1" x14ac:dyDescent="0.3">
      <c r="A16" s="64"/>
      <c r="B16" s="141" t="s">
        <v>209</v>
      </c>
      <c r="C16" s="65"/>
      <c r="D16" s="111"/>
      <c r="E16" s="6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x14ac:dyDescent="0.25">
      <c r="A17" s="11">
        <f>A15+1</f>
        <v>12</v>
      </c>
      <c r="B17" s="82" t="s">
        <v>210</v>
      </c>
      <c r="C17" s="79" t="s">
        <v>52</v>
      </c>
      <c r="D17" s="105">
        <f t="shared" ref="D17:D20" si="3">IF(C17="Sim",10,IF(C17="Sim, Parcial",5,IF(C17="Não",0,"-")))</f>
        <v>10</v>
      </c>
      <c r="E17" s="8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25">
      <c r="A18" s="11">
        <f t="shared" si="2"/>
        <v>13</v>
      </c>
      <c r="B18" s="82" t="s">
        <v>211</v>
      </c>
      <c r="C18" s="79" t="s">
        <v>52</v>
      </c>
      <c r="D18" s="105">
        <f t="shared" si="3"/>
        <v>10</v>
      </c>
      <c r="E18" s="8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5">
      <c r="A19" s="11">
        <f t="shared" si="2"/>
        <v>14</v>
      </c>
      <c r="B19" s="82" t="s">
        <v>212</v>
      </c>
      <c r="C19" s="79" t="s">
        <v>52</v>
      </c>
      <c r="D19" s="105">
        <f t="shared" si="3"/>
        <v>10</v>
      </c>
      <c r="E19" s="83" t="s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30.75" thickBot="1" x14ac:dyDescent="0.3">
      <c r="A20" s="11">
        <f t="shared" si="2"/>
        <v>15</v>
      </c>
      <c r="B20" s="82" t="s">
        <v>213</v>
      </c>
      <c r="C20" s="92" t="s">
        <v>52</v>
      </c>
      <c r="D20" s="105">
        <f t="shared" si="3"/>
        <v>10</v>
      </c>
      <c r="E20" s="83" t="s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16.5" thickBot="1" x14ac:dyDescent="0.3">
      <c r="A21" s="64"/>
      <c r="B21" s="141" t="s">
        <v>222</v>
      </c>
      <c r="C21" s="65"/>
      <c r="D21" s="111"/>
      <c r="E21" s="6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25">
      <c r="A22" s="14">
        <f>A20+1</f>
        <v>16</v>
      </c>
      <c r="B22" s="81" t="s">
        <v>214</v>
      </c>
      <c r="C22" s="78" t="s">
        <v>52</v>
      </c>
      <c r="D22" s="105">
        <f t="shared" ref="D22:D29" si="4">IF(C22="Sim",10,IF(C22="Sim, Parcial",5,IF(C22="Não",0,"-")))</f>
        <v>10</v>
      </c>
      <c r="E22" s="8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11">
        <f>A22+1</f>
        <v>17</v>
      </c>
      <c r="B23" s="87" t="s">
        <v>215</v>
      </c>
      <c r="C23" s="79" t="s">
        <v>52</v>
      </c>
      <c r="D23" s="105">
        <f t="shared" si="4"/>
        <v>10</v>
      </c>
      <c r="E23" s="8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 s="11">
        <f t="shared" ref="A24:A29" si="5">A23+1</f>
        <v>18</v>
      </c>
      <c r="B24" s="87" t="s">
        <v>216</v>
      </c>
      <c r="C24" s="79" t="s">
        <v>52</v>
      </c>
      <c r="D24" s="105">
        <f t="shared" si="4"/>
        <v>10</v>
      </c>
      <c r="E24" s="8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25">
      <c r="A25" s="11">
        <f t="shared" si="5"/>
        <v>19</v>
      </c>
      <c r="B25" s="87" t="s">
        <v>217</v>
      </c>
      <c r="C25" s="79" t="s">
        <v>52</v>
      </c>
      <c r="D25" s="105">
        <f t="shared" si="4"/>
        <v>10</v>
      </c>
      <c r="E25" s="8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 s="11">
        <f t="shared" si="5"/>
        <v>20</v>
      </c>
      <c r="B26" s="87" t="s">
        <v>218</v>
      </c>
      <c r="C26" s="79" t="s">
        <v>52</v>
      </c>
      <c r="D26" s="105">
        <f t="shared" si="4"/>
        <v>10</v>
      </c>
      <c r="E26" s="8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30" x14ac:dyDescent="0.25">
      <c r="A27" s="11">
        <f t="shared" si="5"/>
        <v>21</v>
      </c>
      <c r="B27" s="87" t="s">
        <v>219</v>
      </c>
      <c r="C27" s="79" t="s">
        <v>52</v>
      </c>
      <c r="D27" s="105">
        <f t="shared" si="4"/>
        <v>10</v>
      </c>
      <c r="E27" s="8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x14ac:dyDescent="0.25">
      <c r="A28" s="11">
        <f t="shared" si="5"/>
        <v>22</v>
      </c>
      <c r="B28" s="87" t="s">
        <v>220</v>
      </c>
      <c r="C28" s="79" t="s">
        <v>52</v>
      </c>
      <c r="D28" s="105">
        <f t="shared" si="4"/>
        <v>10</v>
      </c>
      <c r="E28" s="8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16.5" thickBot="1" x14ac:dyDescent="0.3">
      <c r="A29" s="9">
        <f t="shared" si="5"/>
        <v>23</v>
      </c>
      <c r="B29" s="88" t="s">
        <v>221</v>
      </c>
      <c r="C29" s="74" t="s">
        <v>52</v>
      </c>
      <c r="D29" s="110">
        <f t="shared" si="4"/>
        <v>10</v>
      </c>
      <c r="E29" s="8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16.5" hidden="1" thickBot="1" x14ac:dyDescent="0.3">
      <c r="A30" s="49"/>
      <c r="B30" s="90"/>
      <c r="C30" s="54">
        <f>COUNTIF(C4:C29,"N/A")</f>
        <v>0</v>
      </c>
      <c r="D30" s="75">
        <f>SUM(D4:D29)</f>
        <v>230</v>
      </c>
      <c r="E30" s="9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x14ac:dyDescent="0.25">
      <c r="A43" s="6"/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35" x14ac:dyDescent="0.25">
      <c r="A44" s="6"/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35" x14ac:dyDescent="0.25">
      <c r="A45" s="6"/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35" x14ac:dyDescent="0.25">
      <c r="A46" s="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35" x14ac:dyDescent="0.25">
      <c r="A47" s="6"/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35" x14ac:dyDescent="0.25">
      <c r="A48" s="6"/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6"/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"/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dataValidations disablePrompts="1" count="1">
    <dataValidation type="list" allowBlank="1" showInputMessage="1" showErrorMessage="1" sqref="C17:C29 C4:C8 C10:C15" xr:uid="{00000000-0002-0000-0600-000000000000}">
      <formula1>$K$4:$K$7</formula1>
    </dataValidation>
  </dataValidations>
  <pageMargins left="0.47244094488188981" right="0.43307086614173229" top="1.0236220472440944" bottom="0.98425196850393704" header="0.51181102362204722" footer="0.51181102362204722"/>
  <pageSetup paperSize="9" scale="86" fitToHeight="4" orientation="landscape" r:id="rId1"/>
  <headerFooter alignWithMargins="0">
    <oddHeader>&amp;C&amp;"-,Bold"&amp;16Lista de Verificação da Qualidade
&amp;K09-037 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I43"/>
  <sheetViews>
    <sheetView zoomScaleNormal="100" workbookViewId="0">
      <selection activeCell="B1" sqref="B1:C1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2.7109375" style="4" customWidth="1"/>
    <col min="4" max="4" width="9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55" t="s">
        <v>82</v>
      </c>
      <c r="B1" s="181"/>
      <c r="C1" s="182" t="s">
        <v>78</v>
      </c>
      <c r="D1" s="107">
        <f>D22/(160-C22*10)</f>
        <v>1</v>
      </c>
      <c r="E1" s="108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77" t="s">
        <v>223</v>
      </c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6.25" x14ac:dyDescent="0.25">
      <c r="A4" s="14">
        <v>1</v>
      </c>
      <c r="B4" s="81" t="s">
        <v>224</v>
      </c>
      <c r="C4" s="79" t="s">
        <v>52</v>
      </c>
      <c r="D4" s="105">
        <f>IF(C4="Sim",10,IF(C4="Sim, Parcial",5,IF(C4="Não",0,"-")))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A5" s="11">
        <v>2</v>
      </c>
      <c r="B5" s="82" t="s">
        <v>225</v>
      </c>
      <c r="C5" s="79" t="s">
        <v>52</v>
      </c>
      <c r="D5" s="105">
        <f t="shared" ref="D5:D8" si="0">IF(C5="Sim",10,IF(C5="Sim, Parcial",5,IF(C5="Não",0,"-")))</f>
        <v>10</v>
      </c>
      <c r="E5" s="83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11">
        <v>3</v>
      </c>
      <c r="B6" s="82" t="s">
        <v>226</v>
      </c>
      <c r="C6" s="79" t="s">
        <v>52</v>
      </c>
      <c r="D6" s="105">
        <f t="shared" si="0"/>
        <v>10</v>
      </c>
      <c r="E6" s="83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0" x14ac:dyDescent="0.25">
      <c r="A7" s="11">
        <v>4</v>
      </c>
      <c r="B7" s="82" t="s">
        <v>227</v>
      </c>
      <c r="C7" s="79" t="s">
        <v>52</v>
      </c>
      <c r="D7" s="105">
        <f t="shared" si="0"/>
        <v>10</v>
      </c>
      <c r="E7" s="83" t="s">
        <v>0</v>
      </c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6.5" thickBot="1" x14ac:dyDescent="0.3">
      <c r="A8" s="11">
        <v>5</v>
      </c>
      <c r="B8" s="82" t="s">
        <v>228</v>
      </c>
      <c r="C8" s="79" t="s">
        <v>52</v>
      </c>
      <c r="D8" s="105">
        <f t="shared" si="0"/>
        <v>10</v>
      </c>
      <c r="E8" s="8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5" thickBot="1" x14ac:dyDescent="0.3">
      <c r="A9" s="64"/>
      <c r="B9" s="77" t="s">
        <v>229</v>
      </c>
      <c r="C9" s="65"/>
      <c r="D9" s="111"/>
      <c r="E9" s="6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5">
      <c r="A10" s="14">
        <f>A8+1</f>
        <v>6</v>
      </c>
      <c r="B10" s="127" t="s">
        <v>230</v>
      </c>
      <c r="C10" s="79" t="s">
        <v>52</v>
      </c>
      <c r="D10" s="105">
        <f t="shared" ref="D10:D16" si="1">IF(C10="Sim",10,IF(C10="Sim, Parcial",5,IF(C10="Não",0,"-")))</f>
        <v>10</v>
      </c>
      <c r="E10" s="84" t="s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11">
        <f>A10+1</f>
        <v>7</v>
      </c>
      <c r="B11" s="128" t="s">
        <v>231</v>
      </c>
      <c r="C11" s="79" t="s">
        <v>52</v>
      </c>
      <c r="D11" s="105">
        <f t="shared" si="1"/>
        <v>10</v>
      </c>
      <c r="E11" s="83" t="s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11">
        <f>A11+1</f>
        <v>8</v>
      </c>
      <c r="B12" s="128" t="s">
        <v>232</v>
      </c>
      <c r="C12" s="79" t="s">
        <v>52</v>
      </c>
      <c r="D12" s="105">
        <f t="shared" si="1"/>
        <v>10</v>
      </c>
      <c r="E12" s="83" t="s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25">
      <c r="A13" s="11">
        <f>A12+1</f>
        <v>9</v>
      </c>
      <c r="B13" s="128" t="s">
        <v>233</v>
      </c>
      <c r="C13" s="79" t="s">
        <v>52</v>
      </c>
      <c r="D13" s="105">
        <f t="shared" si="1"/>
        <v>10</v>
      </c>
      <c r="E13" s="83" t="s"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30" x14ac:dyDescent="0.25">
      <c r="A14" s="11">
        <f>A13+1</f>
        <v>10</v>
      </c>
      <c r="B14" s="128" t="s">
        <v>234</v>
      </c>
      <c r="C14" s="92" t="s">
        <v>52</v>
      </c>
      <c r="D14" s="105">
        <f t="shared" si="1"/>
        <v>10</v>
      </c>
      <c r="E14" s="8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25">
      <c r="A15" s="11">
        <f t="shared" ref="A15" si="2">A14+1</f>
        <v>11</v>
      </c>
      <c r="B15" s="128" t="s">
        <v>235</v>
      </c>
      <c r="C15" s="92" t="s">
        <v>52</v>
      </c>
      <c r="D15" s="105">
        <f t="shared" si="1"/>
        <v>10</v>
      </c>
      <c r="E15" s="8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30.75" thickBot="1" x14ac:dyDescent="0.3">
      <c r="A16" s="11">
        <f>A15+1</f>
        <v>12</v>
      </c>
      <c r="B16" s="128" t="s">
        <v>236</v>
      </c>
      <c r="C16" s="79" t="s">
        <v>52</v>
      </c>
      <c r="D16" s="105">
        <f t="shared" si="1"/>
        <v>10</v>
      </c>
      <c r="E16" s="8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6.5" thickBot="1" x14ac:dyDescent="0.3">
      <c r="A17" s="64"/>
      <c r="B17" s="77" t="s">
        <v>237</v>
      </c>
      <c r="C17" s="65"/>
      <c r="D17" s="111"/>
      <c r="E17" s="6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25">
      <c r="A18" s="14">
        <f>A16+1</f>
        <v>13</v>
      </c>
      <c r="B18" s="81" t="s">
        <v>238</v>
      </c>
      <c r="C18" s="78" t="s">
        <v>52</v>
      </c>
      <c r="D18" s="105">
        <f t="shared" ref="D18:D21" si="3">IF(C18="Sim",10,IF(C18="Sim, Parcial",5,IF(C18="Não",0,"-")))</f>
        <v>10</v>
      </c>
      <c r="E18" s="8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5">
      <c r="A19" s="11">
        <f>A18+1</f>
        <v>14</v>
      </c>
      <c r="B19" s="87" t="s">
        <v>239</v>
      </c>
      <c r="C19" s="79" t="s">
        <v>52</v>
      </c>
      <c r="D19" s="105">
        <f t="shared" si="3"/>
        <v>10</v>
      </c>
      <c r="E19" s="8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5">
      <c r="A20" s="11">
        <f t="shared" ref="A20:A21" si="4">A19+1</f>
        <v>15</v>
      </c>
      <c r="B20" s="87" t="s">
        <v>240</v>
      </c>
      <c r="C20" s="79" t="s">
        <v>52</v>
      </c>
      <c r="D20" s="105">
        <f t="shared" si="3"/>
        <v>10</v>
      </c>
      <c r="E20" s="8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16.5" thickBot="1" x14ac:dyDescent="0.3">
      <c r="A21" s="9">
        <f t="shared" si="4"/>
        <v>16</v>
      </c>
      <c r="B21" s="88" t="s">
        <v>241</v>
      </c>
      <c r="C21" s="74" t="s">
        <v>52</v>
      </c>
      <c r="D21" s="110">
        <f t="shared" si="3"/>
        <v>10</v>
      </c>
      <c r="E21" s="8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16.5" hidden="1" thickBot="1" x14ac:dyDescent="0.3">
      <c r="A22" s="49"/>
      <c r="B22" s="90"/>
      <c r="C22" s="54">
        <f>COUNTIF(C4:C21,"N/A")</f>
        <v>0</v>
      </c>
      <c r="D22" s="75">
        <f>SUM(D4:D21)</f>
        <v>160</v>
      </c>
      <c r="E22" s="91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6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5">
      <c r="A27" s="6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x14ac:dyDescent="0.25">
      <c r="A28" s="6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x14ac:dyDescent="0.25">
      <c r="A29" s="6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25">
      <c r="A30" s="6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35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35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35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35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35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35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35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35" x14ac:dyDescent="0.25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dataValidations disablePrompts="1" count="1">
    <dataValidation type="list" allowBlank="1" showInputMessage="1" showErrorMessage="1" sqref="C4:C8 C10:C21" xr:uid="{00000000-0002-0000-0700-000000000000}">
      <formula1>$K$4:$K$7</formula1>
    </dataValidation>
  </dataValidations>
  <pageMargins left="0.47244094488188981" right="0.43307086614173229" top="0.98425196850393704" bottom="0.98425196850393704" header="0.51181102362204722" footer="0.51181102362204722"/>
  <pageSetup paperSize="9" scale="87" fitToHeight="4" orientation="landscape" r:id="rId1"/>
  <headerFooter alignWithMargins="0">
    <oddHeader>&amp;C&amp;"-,Bold"&amp;16Lista de Verificação da Qualidade
&amp;K09-037 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I46"/>
  <sheetViews>
    <sheetView zoomScaleNormal="100" workbookViewId="0">
      <selection sqref="A1:C1"/>
    </sheetView>
  </sheetViews>
  <sheetFormatPr defaultColWidth="9.140625" defaultRowHeight="15.75" x14ac:dyDescent="0.25"/>
  <cols>
    <col min="1" max="1" width="8.5703125" style="4" customWidth="1"/>
    <col min="2" max="2" width="77" style="4" customWidth="1"/>
    <col min="3" max="3" width="22.85546875" style="4" customWidth="1"/>
    <col min="4" max="4" width="9.140625" style="5" customWidth="1"/>
    <col min="5" max="5" width="44" style="4" customWidth="1"/>
    <col min="6" max="9" width="9.140625" style="4"/>
    <col min="10" max="11" width="9.140625" style="4" hidden="1" customWidth="1"/>
    <col min="12" max="12" width="0" style="4" hidden="1" customWidth="1"/>
    <col min="13" max="16384" width="9.140625" style="4"/>
  </cols>
  <sheetData>
    <row r="1" spans="1:35" ht="44.25" customHeight="1" thickBot="1" x14ac:dyDescent="0.3">
      <c r="A1" s="184" t="s">
        <v>47</v>
      </c>
      <c r="B1" s="181"/>
      <c r="C1" s="182" t="s">
        <v>78</v>
      </c>
      <c r="D1" s="107">
        <f>D25/(180-C25*10)</f>
        <v>1</v>
      </c>
      <c r="E1" s="108">
        <f>D1</f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thickBot="1" x14ac:dyDescent="0.3">
      <c r="A2" s="67"/>
      <c r="B2" s="68"/>
      <c r="C2" s="69" t="s">
        <v>79</v>
      </c>
      <c r="D2" s="70" t="s">
        <v>50</v>
      </c>
      <c r="E2" s="71" t="s">
        <v>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5" thickBot="1" x14ac:dyDescent="0.3">
      <c r="A3" s="64"/>
      <c r="B3" s="77" t="s">
        <v>242</v>
      </c>
      <c r="C3" s="65"/>
      <c r="D3" s="65"/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6.25" x14ac:dyDescent="0.25">
      <c r="A4" s="14">
        <v>1</v>
      </c>
      <c r="B4" s="81" t="s">
        <v>243</v>
      </c>
      <c r="C4" s="79" t="s">
        <v>52</v>
      </c>
      <c r="D4" s="105">
        <f>IF(C4="Sim",10,IF(C4="Sim, Parcial",5,IF(C4="Não",0,"-")))</f>
        <v>10</v>
      </c>
      <c r="E4" s="53" t="s">
        <v>81</v>
      </c>
      <c r="F4" s="6"/>
      <c r="G4" s="6"/>
      <c r="H4" s="6"/>
      <c r="I4" s="6"/>
      <c r="J4" s="6"/>
      <c r="K4" s="15" t="s">
        <v>52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A5" s="11">
        <v>2</v>
      </c>
      <c r="B5" s="82" t="s">
        <v>244</v>
      </c>
      <c r="C5" s="79" t="s">
        <v>52</v>
      </c>
      <c r="D5" s="105">
        <f t="shared" ref="D5:D8" si="0">IF(C5="Sim",10,IF(C5="Sim, Parcial",5,IF(C5="Não",0,"-")))</f>
        <v>10</v>
      </c>
      <c r="E5" s="83"/>
      <c r="F5" s="6"/>
      <c r="G5" s="6"/>
      <c r="H5" s="6"/>
      <c r="I5" s="6"/>
      <c r="J5" s="6"/>
      <c r="K5" s="15" t="s">
        <v>86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11">
        <v>3</v>
      </c>
      <c r="B6" s="82" t="s">
        <v>245</v>
      </c>
      <c r="C6" s="79" t="s">
        <v>52</v>
      </c>
      <c r="D6" s="105">
        <f t="shared" si="0"/>
        <v>10</v>
      </c>
      <c r="E6" s="83"/>
      <c r="F6" s="6"/>
      <c r="G6" s="6"/>
      <c r="H6" s="6"/>
      <c r="I6" s="6"/>
      <c r="J6" s="6"/>
      <c r="K6" s="15" t="s">
        <v>87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5">
      <c r="A7" s="11">
        <v>4</v>
      </c>
      <c r="B7" s="82" t="s">
        <v>246</v>
      </c>
      <c r="C7" s="79" t="s">
        <v>52</v>
      </c>
      <c r="D7" s="105">
        <f t="shared" si="0"/>
        <v>10</v>
      </c>
      <c r="E7" s="83" t="s">
        <v>0</v>
      </c>
      <c r="F7" s="6"/>
      <c r="G7" s="6"/>
      <c r="H7" s="6"/>
      <c r="I7" s="6"/>
      <c r="J7" s="6"/>
      <c r="K7" s="15" t="s">
        <v>26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6.5" thickBot="1" x14ac:dyDescent="0.3">
      <c r="A8" s="11">
        <v>5</v>
      </c>
      <c r="B8" s="82" t="s">
        <v>247</v>
      </c>
      <c r="C8" s="79" t="s">
        <v>52</v>
      </c>
      <c r="D8" s="105">
        <f t="shared" si="0"/>
        <v>10</v>
      </c>
      <c r="E8" s="8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5" thickBot="1" x14ac:dyDescent="0.3">
      <c r="A9" s="64"/>
      <c r="B9" s="77" t="s">
        <v>248</v>
      </c>
      <c r="C9" s="65"/>
      <c r="D9" s="111"/>
      <c r="E9" s="6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5">
      <c r="A10" s="14">
        <f>A8+1</f>
        <v>6</v>
      </c>
      <c r="B10" s="81" t="s">
        <v>249</v>
      </c>
      <c r="C10" s="79" t="s">
        <v>52</v>
      </c>
      <c r="D10" s="105">
        <f t="shared" ref="D10:D16" si="1">IF(C10="Sim",10,IF(C10="Sim, Parcial",5,IF(C10="Não",0,"-")))</f>
        <v>10</v>
      </c>
      <c r="E10" s="84" t="s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30" x14ac:dyDescent="0.25">
      <c r="A11" s="11">
        <f>A10+1</f>
        <v>7</v>
      </c>
      <c r="B11" s="82" t="s">
        <v>250</v>
      </c>
      <c r="C11" s="79" t="s">
        <v>52</v>
      </c>
      <c r="D11" s="105">
        <f t="shared" si="1"/>
        <v>10</v>
      </c>
      <c r="E11" s="83" t="s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11">
        <f>A11+1</f>
        <v>8</v>
      </c>
      <c r="B12" s="82" t="s">
        <v>251</v>
      </c>
      <c r="C12" s="79" t="s">
        <v>52</v>
      </c>
      <c r="D12" s="105">
        <f t="shared" si="1"/>
        <v>10</v>
      </c>
      <c r="E12" s="83" t="s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25">
      <c r="A13" s="11">
        <f t="shared" ref="A13:A16" si="2">A12+1</f>
        <v>9</v>
      </c>
      <c r="B13" s="82" t="s">
        <v>252</v>
      </c>
      <c r="C13" s="79" t="s">
        <v>52</v>
      </c>
      <c r="D13" s="105">
        <f t="shared" si="1"/>
        <v>10</v>
      </c>
      <c r="E13" s="8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5">
      <c r="A14" s="11">
        <f t="shared" si="2"/>
        <v>10</v>
      </c>
      <c r="B14" s="82" t="s">
        <v>253</v>
      </c>
      <c r="C14" s="79" t="s">
        <v>52</v>
      </c>
      <c r="D14" s="105">
        <f t="shared" si="1"/>
        <v>10</v>
      </c>
      <c r="E14" s="83" t="s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25">
      <c r="A15" s="11">
        <f t="shared" si="2"/>
        <v>11</v>
      </c>
      <c r="B15" s="82" t="s">
        <v>254</v>
      </c>
      <c r="C15" s="92" t="s">
        <v>52</v>
      </c>
      <c r="D15" s="105">
        <f t="shared" si="1"/>
        <v>10</v>
      </c>
      <c r="E15" s="8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6.5" thickBot="1" x14ac:dyDescent="0.3">
      <c r="A16" s="11">
        <f t="shared" si="2"/>
        <v>12</v>
      </c>
      <c r="B16" s="82" t="s">
        <v>255</v>
      </c>
      <c r="C16" s="92" t="s">
        <v>52</v>
      </c>
      <c r="D16" s="105">
        <f t="shared" si="1"/>
        <v>10</v>
      </c>
      <c r="E16" s="8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6.5" thickBot="1" x14ac:dyDescent="0.3">
      <c r="A17" s="64"/>
      <c r="B17" s="77" t="s">
        <v>256</v>
      </c>
      <c r="C17" s="65"/>
      <c r="D17" s="111"/>
      <c r="E17" s="6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25">
      <c r="A18" s="11">
        <f>A16+1</f>
        <v>13</v>
      </c>
      <c r="B18" s="127" t="s">
        <v>257</v>
      </c>
      <c r="C18" s="79" t="s">
        <v>52</v>
      </c>
      <c r="D18" s="105">
        <f t="shared" ref="D18:D20" si="3">IF(C18="Sim",10,IF(C18="Sim, Parcial",5,IF(C18="Não",0,"-")))</f>
        <v>10</v>
      </c>
      <c r="E18" s="8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5">
      <c r="A19" s="11">
        <f t="shared" ref="A19:A20" si="4">A18+1</f>
        <v>14</v>
      </c>
      <c r="B19" s="128" t="s">
        <v>258</v>
      </c>
      <c r="C19" s="79" t="s">
        <v>52</v>
      </c>
      <c r="D19" s="105">
        <f t="shared" si="3"/>
        <v>10</v>
      </c>
      <c r="E19" s="8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30.75" thickBot="1" x14ac:dyDescent="0.3">
      <c r="A20" s="11">
        <f t="shared" si="4"/>
        <v>15</v>
      </c>
      <c r="B20" s="94" t="s">
        <v>259</v>
      </c>
      <c r="C20" s="79" t="s">
        <v>52</v>
      </c>
      <c r="D20" s="105">
        <f t="shared" si="3"/>
        <v>10</v>
      </c>
      <c r="E20" s="83" t="s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16.5" thickBot="1" x14ac:dyDescent="0.3">
      <c r="A21" s="64"/>
      <c r="B21" s="77" t="s">
        <v>260</v>
      </c>
      <c r="C21" s="65"/>
      <c r="D21" s="111"/>
      <c r="E21" s="6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25">
      <c r="A22" s="14">
        <f>A20+1</f>
        <v>16</v>
      </c>
      <c r="B22" s="81" t="s">
        <v>261</v>
      </c>
      <c r="C22" s="79" t="s">
        <v>52</v>
      </c>
      <c r="D22" s="105">
        <f t="shared" ref="D22:D24" si="5">IF(C22="Sim",10,IF(C22="Sim, Parcial",5,IF(C22="Não",0,"-")))</f>
        <v>10</v>
      </c>
      <c r="E22" s="8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11">
        <f>A22+1</f>
        <v>17</v>
      </c>
      <c r="B23" s="87" t="s">
        <v>262</v>
      </c>
      <c r="C23" s="79" t="s">
        <v>52</v>
      </c>
      <c r="D23" s="105">
        <f t="shared" si="5"/>
        <v>10</v>
      </c>
      <c r="E23" s="8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16.5" thickBot="1" x14ac:dyDescent="0.3">
      <c r="A24" s="9">
        <f t="shared" ref="A24" si="6">A23+1</f>
        <v>18</v>
      </c>
      <c r="B24" s="88" t="s">
        <v>263</v>
      </c>
      <c r="C24" s="74" t="s">
        <v>52</v>
      </c>
      <c r="D24" s="110">
        <f t="shared" si="5"/>
        <v>10</v>
      </c>
      <c r="E24" s="8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16.5" hidden="1" thickBot="1" x14ac:dyDescent="0.3">
      <c r="A25" s="49"/>
      <c r="B25" s="90"/>
      <c r="C25" s="54">
        <f>COUNTIF(C4:C24,"N/A")</f>
        <v>0</v>
      </c>
      <c r="D25" s="75">
        <f>SUM(D4:D24)</f>
        <v>180</v>
      </c>
      <c r="E25" s="9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5">
      <c r="A27" s="6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x14ac:dyDescent="0.25">
      <c r="A28" s="6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x14ac:dyDescent="0.25">
      <c r="A29" s="6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25">
      <c r="A30" s="6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35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35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35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35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35" x14ac:dyDescent="0.25">
      <c r="A43" s="6"/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35" x14ac:dyDescent="0.25">
      <c r="A44" s="6"/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35" x14ac:dyDescent="0.25">
      <c r="A45" s="6"/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35" x14ac:dyDescent="0.25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</sheetData>
  <conditionalFormatting sqref="E1">
    <cfRule type="iconSet" priority="1">
      <iconSet iconSet="3TrafficLights2" showValue="0">
        <cfvo type="percent" val="0"/>
        <cfvo type="num" val="0.5"/>
        <cfvo type="num" val="0.8"/>
      </iconSet>
    </cfRule>
  </conditionalFormatting>
  <dataValidations disablePrompts="1" count="1">
    <dataValidation type="list" allowBlank="1" showInputMessage="1" showErrorMessage="1" sqref="C10:C16 C4:C8 C18:C24" xr:uid="{00000000-0002-0000-0800-000000000000}">
      <formula1>$K$4:$K$7</formula1>
    </dataValidation>
  </dataValidations>
  <pageMargins left="0.47244094488188981" right="0.43307086614173229" top="1.0236220472440944" bottom="0.98425196850393704" header="0.51181102362204722" footer="0.51181102362204722"/>
  <pageSetup paperSize="9" scale="86" fitToHeight="4" orientation="landscape" r:id="rId1"/>
  <headerFooter alignWithMargins="0">
    <oddHeader>&amp;C&amp;"-,Bold"&amp;16Lista de Verificação da Qualidade
&amp;K09-037  &lt;Nome do Projeto&gt;&amp;R&amp;G</oddHeader>
    <oddFooter>&amp;L&amp;G&amp;C&amp;8Modelo versão: 3.0.1
Este modelo de artefacto é baseado no PM² Guide V3.0
Para obter a última versão dos artefactos, visite: 
https://www.pm2alliance.eu/publications&amp;RPágina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Sumário PRQ</vt:lpstr>
      <vt:lpstr>Recomendações</vt:lpstr>
      <vt:lpstr>Âmbito</vt:lpstr>
      <vt:lpstr>Cronograma</vt:lpstr>
      <vt:lpstr>Custo</vt:lpstr>
      <vt:lpstr>Qualidade</vt:lpstr>
      <vt:lpstr>Risco</vt:lpstr>
      <vt:lpstr>Incidentes e Decisões</vt:lpstr>
      <vt:lpstr>Comunicação</vt:lpstr>
      <vt:lpstr>Organização do Projeto</vt:lpstr>
      <vt:lpstr>Outsourcing</vt:lpstr>
      <vt:lpstr>Satisfação do Cliente</vt:lpstr>
      <vt:lpstr>Ammendments</vt:lpstr>
      <vt:lpstr>EPAGE</vt:lpstr>
      <vt:lpstr>Âmbito!Print_Area</vt:lpstr>
      <vt:lpstr>Comunicação!Print_Area</vt:lpstr>
      <vt:lpstr>Cronograma!Print_Area</vt:lpstr>
      <vt:lpstr>Custo!Print_Area</vt:lpstr>
      <vt:lpstr>'Incidentes e Decisões'!Print_Area</vt:lpstr>
      <vt:lpstr>'Organização do Projeto'!Print_Area</vt:lpstr>
      <vt:lpstr>Outsourcing!Print_Area</vt:lpstr>
      <vt:lpstr>Qualidade!Print_Area</vt:lpstr>
      <vt:lpstr>Recomendações!Print_Area</vt:lpstr>
      <vt:lpstr>Risco!Print_Area</vt:lpstr>
      <vt:lpstr>'Satisfação do Cliente'!Print_Area</vt:lpstr>
      <vt:lpstr>'Sumário PRQ'!Print_Area</vt:lpstr>
      <vt:lpstr>SPAGE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MARASLIS Athanasios</dc:creator>
  <cp:lastModifiedBy>José Ferreira</cp:lastModifiedBy>
  <cp:lastPrinted>2021-02-03T17:34:49Z</cp:lastPrinted>
  <dcterms:created xsi:type="dcterms:W3CDTF">1999-05-04T22:18:53Z</dcterms:created>
  <dcterms:modified xsi:type="dcterms:W3CDTF">2021-02-03T17:41:06Z</dcterms:modified>
</cp:coreProperties>
</file>